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17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С17!#REF!</definedName>
    <definedName name="_Par114" localSheetId="1">С17!#REF!</definedName>
    <definedName name="_Par115" localSheetId="1">С17!#REF!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С17!#REF!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С17!$A$1:$G$148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59" i="2" s="1"/>
  <c r="D51" i="2"/>
  <c r="D50" i="2"/>
  <c r="D46" i="2"/>
  <c r="D45" i="2"/>
  <c r="D41" i="2"/>
  <c r="D38" i="2"/>
  <c r="D16" i="2"/>
  <c r="D22" i="2" s="1"/>
  <c r="D12" i="2"/>
  <c r="D70" i="2" l="1"/>
  <c r="D25" i="2"/>
  <c r="D17" i="2"/>
  <c r="D60" i="2"/>
  <c r="D61" i="2" s="1"/>
  <c r="D90" i="2"/>
  <c r="D91" i="2" s="1"/>
  <c r="C145" i="1"/>
  <c r="D145" i="1"/>
  <c r="G79" i="1"/>
  <c r="G70" i="1"/>
  <c r="G146" i="1"/>
</calcChain>
</file>

<file path=xl/sharedStrings.xml><?xml version="1.0" encoding="utf-8"?>
<sst xmlns="http://schemas.openxmlformats.org/spreadsheetml/2006/main" count="427" uniqueCount="215">
  <si>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</si>
  <si>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</si>
  <si>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</si>
  <si>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</si>
  <si>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</si>
  <si>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</si>
  <si>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</si>
  <si>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</si>
  <si>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</si>
  <si>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</si>
  <si>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</si>
  <si>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</si>
  <si>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</si>
  <si>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</si>
  <si>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</si>
  <si>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</si>
  <si>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</si>
  <si>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</si>
  <si>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17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</si>
  <si>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</si>
  <si>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</si>
  <si>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</si>
  <si>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</si>
  <si>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</si>
  <si>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29.12.2016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</si>
  <si>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</si>
  <si>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</si>
  <si>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</si>
  <si>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Ремонт цоколя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</si>
  <si>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</si>
  <si>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</si>
  <si>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</si>
  <si>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</si>
  <si>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</si>
  <si>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</si>
  <si>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</si>
  <si>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</si>
  <si>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</si>
  <si>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</si>
  <si>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</si>
  <si>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</si>
  <si>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</si>
  <si>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</si>
  <si>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</si>
  <si>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</si>
  <si>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</si>
  <si>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</si>
  <si>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</si>
  <si>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</si>
  <si>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</si>
  <si>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</si>
  <si>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</si>
  <si>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</si>
  <si>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</si>
  <si>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</si>
  <si>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</si>
  <si>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</si>
  <si>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</si>
  <si>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</si>
  <si>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</si>
  <si>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</si>
  <si>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</si>
  <si>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</si>
  <si>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</si>
  <si>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</si>
  <si>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</si>
  <si>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</si>
  <si>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</si>
  <si>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</si>
  <si>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</si>
  <si>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</si>
  <si>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</si>
  <si>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</si>
  <si>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</si>
  <si>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</si>
  <si>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</si>
  <si>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</si>
  <si>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</si>
  <si>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</si>
  <si>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</si>
  <si>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</si>
  <si>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</si>
  <si>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</si>
  <si>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</si>
  <si>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</si>
  <si>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</si>
  <si>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</si>
  <si>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</si>
  <si>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</si>
  <si>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</si>
  <si>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</si>
  <si>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</si>
  <si>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</si>
  <si>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</si>
  <si>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</si>
  <si>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</si>
  <si>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</si>
  <si>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</si>
  <si>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</si>
  <si>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</si>
  <si>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</si>
  <si>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</si>
  <si>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</si>
  <si>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</si>
  <si>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</si>
  <si>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</si>
  <si>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</si>
  <si>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</si>
  <si>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</si>
  <si>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</si>
  <si>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</si>
  <si>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</si>
  <si>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</si>
  <si>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</si>
  <si>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</si>
  <si>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</si>
  <si>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</si>
  <si>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</si>
  <si>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</si>
  <si>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</si>
  <si>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</si>
  <si>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</si>
  <si>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</si>
  <si>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</si>
  <si>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</si>
  <si>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</si>
  <si>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Очистка чердачного помещения от снега</t>
  </si>
  <si>
    <t>Ремонт кровли</t>
  </si>
  <si>
    <t>Изоляция труб системы отопления</t>
  </si>
  <si>
    <t>Прочистка канализационных лежаков</t>
  </si>
  <si>
    <t>Снятие  пружины</t>
  </si>
  <si>
    <t>Замена замка в эл.щитовой</t>
  </si>
  <si>
    <t>шт.</t>
  </si>
  <si>
    <t>Установка  пружины</t>
  </si>
  <si>
    <t>Ревизия ВРУ</t>
  </si>
  <si>
    <t>Ревизия светильников уличного освещения</t>
  </si>
  <si>
    <t xml:space="preserve">Ревизия светильников </t>
  </si>
  <si>
    <t>Поверка приборов учета горячей воды с заменой неисправных средств измерений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</si>
  <si>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</si>
  <si>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</si>
  <si>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</si>
  <si>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</si>
  <si>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</si>
  <si>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</si>
  <si>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Очистка приямков</t>
  </si>
  <si>
    <t>Погрузка мусора на автотранспорт вручную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</si>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</sst>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7" fontId="22" fillId="0" borderId="0">
      <protection locked="0"/>
    </xf>
    <xf numFmtId="168" fontId="22" fillId="0" borderId="5">
      <protection locked="0"/>
    </xf>
    <xf numFmtId="167" fontId="23" fillId="0" borderId="0">
      <protection locked="0"/>
    </xf>
    <xf numFmtId="168" fontId="23" fillId="0" borderId="6">
      <protection locked="0"/>
    </xf>
    <xf numFmtId="169" fontId="22" fillId="0" borderId="0">
      <protection locked="0"/>
    </xf>
    <xf numFmtId="170" fontId="22" fillId="0" borderId="0">
      <protection locked="0"/>
    </xf>
    <xf numFmtId="169" fontId="23" fillId="0" borderId="0">
      <protection locked="0"/>
    </xf>
    <xf numFmtId="170" fontId="23" fillId="0" borderId="0">
      <protection locked="0"/>
    </xf>
    <xf numFmtId="171" fontId="22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07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49" fontId="18" fillId="0" borderId="1" xfId="1" applyNumberFormat="1" applyFont="1" applyFill="1" applyBorder="1" applyAlignment="1">
      <alignment horizontal="left" vertical="center"/>
    </xf>
    <xf numFmtId="0" fontId="20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166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6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T96" sqref="T96"/>
    </sheetView>
  </sheetViews>
  <sheetFormatPr defaultRowHeight="15" x14ac:dyDescent="0.25"/>
  <cols>
    <col min="1" max="1" width="4.28515625" style="106" customWidth="1"/>
    <col min="2" max="2" width="62.28515625" style="82" customWidth="1"/>
    <col min="3" max="3" width="10.85546875" style="82" customWidth="1"/>
    <col min="4" max="4" width="18.42578125" style="106" customWidth="1"/>
    <col min="5" max="16384" width="9.140625" style="82"/>
  </cols>
  <sheetData>
    <row r="1" spans="1:4" ht="19.5" x14ac:dyDescent="0.25">
      <c r="A1" s="79" t="s">
        <v>146</v>
      </c>
      <c r="B1" s="79"/>
      <c r="C1" s="79"/>
      <c r="D1" s="79"/>
    </row>
    <row r="2" spans="1:4" x14ac:dyDescent="0.25">
      <c r="A2" s="80" t="s">
        <v>147</v>
      </c>
      <c r="B2" s="80"/>
      <c r="C2" s="80"/>
      <c r="D2" s="80"/>
    </row>
    <row r="3" spans="1:4" x14ac:dyDescent="0.25">
      <c r="A3" s="83" t="s">
        <v>18</v>
      </c>
      <c r="B3" s="83"/>
      <c r="C3" s="83"/>
      <c r="D3" s="83"/>
    </row>
    <row r="4" spans="1:4" ht="25.5" x14ac:dyDescent="0.25">
      <c r="A4" s="84" t="s">
        <v>148</v>
      </c>
      <c r="B4" s="84" t="s">
        <v>149</v>
      </c>
      <c r="C4" s="84" t="s">
        <v>150</v>
      </c>
      <c r="D4" s="84" t="s">
        <v>151</v>
      </c>
    </row>
    <row r="5" spans="1:4" x14ac:dyDescent="0.25">
      <c r="A5" s="85">
        <v>1</v>
      </c>
      <c r="B5" s="85" t="s">
        <v>152</v>
      </c>
      <c r="C5" s="86" t="s">
        <v>153</v>
      </c>
      <c r="D5" s="87">
        <v>43920</v>
      </c>
    </row>
    <row r="6" spans="1:4" x14ac:dyDescent="0.25">
      <c r="A6" s="85">
        <v>2</v>
      </c>
      <c r="B6" s="85" t="s">
        <v>154</v>
      </c>
      <c r="C6" s="88"/>
      <c r="D6" s="89" t="s">
        <v>155</v>
      </c>
    </row>
    <row r="7" spans="1:4" x14ac:dyDescent="0.25">
      <c r="A7" s="85">
        <v>3</v>
      </c>
      <c r="B7" s="85" t="s">
        <v>156</v>
      </c>
      <c r="C7" s="88"/>
      <c r="D7" s="89" t="s">
        <v>157</v>
      </c>
    </row>
    <row r="8" spans="1:4" ht="27.75" customHeight="1" x14ac:dyDescent="0.25">
      <c r="A8" s="90" t="s">
        <v>158</v>
      </c>
      <c r="B8" s="90"/>
      <c r="C8" s="90"/>
      <c r="D8" s="90"/>
    </row>
    <row r="9" spans="1:4" x14ac:dyDescent="0.25">
      <c r="A9" s="91">
        <v>4</v>
      </c>
      <c r="B9" s="85" t="s">
        <v>159</v>
      </c>
      <c r="C9" s="84" t="s">
        <v>160</v>
      </c>
      <c r="D9" s="92"/>
    </row>
    <row r="10" spans="1:4" x14ac:dyDescent="0.25">
      <c r="A10" s="91">
        <v>5</v>
      </c>
      <c r="B10" s="85" t="s">
        <v>161</v>
      </c>
      <c r="C10" s="84" t="s">
        <v>160</v>
      </c>
      <c r="D10" s="92" t="s">
        <v>162</v>
      </c>
    </row>
    <row r="11" spans="1:4" x14ac:dyDescent="0.25">
      <c r="A11" s="91">
        <v>6</v>
      </c>
      <c r="B11" s="85" t="s">
        <v>163</v>
      </c>
      <c r="C11" s="84" t="s">
        <v>160</v>
      </c>
      <c r="D11" s="92">
        <v>87986.55</v>
      </c>
    </row>
    <row r="12" spans="1:4" ht="15.75" customHeight="1" x14ac:dyDescent="0.25">
      <c r="A12" s="91">
        <v>7</v>
      </c>
      <c r="B12" s="93" t="s">
        <v>164</v>
      </c>
      <c r="C12" s="84" t="s">
        <v>160</v>
      </c>
      <c r="D12" s="92">
        <f>D13+D14</f>
        <v>172381.32</v>
      </c>
    </row>
    <row r="13" spans="1:4" x14ac:dyDescent="0.25">
      <c r="A13" s="91">
        <v>8</v>
      </c>
      <c r="B13" s="94" t="s">
        <v>165</v>
      </c>
      <c r="C13" s="84" t="s">
        <v>160</v>
      </c>
      <c r="D13" s="92">
        <v>172381.32</v>
      </c>
    </row>
    <row r="14" spans="1:4" x14ac:dyDescent="0.25">
      <c r="A14" s="91">
        <v>9</v>
      </c>
      <c r="B14" s="94" t="s">
        <v>166</v>
      </c>
      <c r="C14" s="84" t="s">
        <v>160</v>
      </c>
      <c r="D14" s="92"/>
    </row>
    <row r="15" spans="1:4" x14ac:dyDescent="0.25">
      <c r="A15" s="91">
        <v>10</v>
      </c>
      <c r="B15" s="94" t="s">
        <v>167</v>
      </c>
      <c r="C15" s="84" t="s">
        <v>160</v>
      </c>
      <c r="D15" s="92"/>
    </row>
    <row r="16" spans="1:4" x14ac:dyDescent="0.25">
      <c r="A16" s="91">
        <v>11</v>
      </c>
      <c r="B16" s="85" t="s">
        <v>168</v>
      </c>
      <c r="C16" s="84" t="s">
        <v>160</v>
      </c>
      <c r="D16" s="92">
        <f>194305.59</f>
        <v>194305.59</v>
      </c>
    </row>
    <row r="17" spans="1:4" x14ac:dyDescent="0.25">
      <c r="A17" s="91">
        <v>12</v>
      </c>
      <c r="B17" s="95" t="s">
        <v>169</v>
      </c>
      <c r="C17" s="84" t="s">
        <v>160</v>
      </c>
      <c r="D17" s="92">
        <f>D16</f>
        <v>194305.59</v>
      </c>
    </row>
    <row r="18" spans="1:4" x14ac:dyDescent="0.25">
      <c r="A18" s="91">
        <v>13</v>
      </c>
      <c r="B18" s="94" t="s">
        <v>170</v>
      </c>
      <c r="C18" s="84" t="s">
        <v>160</v>
      </c>
      <c r="D18" s="92" t="s">
        <v>162</v>
      </c>
    </row>
    <row r="19" spans="1:4" x14ac:dyDescent="0.25">
      <c r="A19" s="91">
        <v>14</v>
      </c>
      <c r="B19" s="94" t="s">
        <v>171</v>
      </c>
      <c r="C19" s="84" t="s">
        <v>160</v>
      </c>
      <c r="D19" s="92" t="s">
        <v>162</v>
      </c>
    </row>
    <row r="20" spans="1:4" x14ac:dyDescent="0.25">
      <c r="A20" s="91">
        <v>15</v>
      </c>
      <c r="B20" s="94" t="s">
        <v>172</v>
      </c>
      <c r="C20" s="84" t="s">
        <v>160</v>
      </c>
      <c r="D20" s="92" t="s">
        <v>162</v>
      </c>
    </row>
    <row r="21" spans="1:4" x14ac:dyDescent="0.25">
      <c r="A21" s="91">
        <v>16</v>
      </c>
      <c r="B21" s="94" t="s">
        <v>173</v>
      </c>
      <c r="C21" s="84" t="s">
        <v>160</v>
      </c>
      <c r="D21" s="92" t="s">
        <v>162</v>
      </c>
    </row>
    <row r="22" spans="1:4" x14ac:dyDescent="0.25">
      <c r="A22" s="91">
        <v>17</v>
      </c>
      <c r="B22" s="85" t="s">
        <v>174</v>
      </c>
      <c r="C22" s="84" t="s">
        <v>160</v>
      </c>
      <c r="D22" s="92">
        <f>D16</f>
        <v>194305.59</v>
      </c>
    </row>
    <row r="23" spans="1:4" x14ac:dyDescent="0.25">
      <c r="A23" s="91">
        <v>18</v>
      </c>
      <c r="B23" s="85" t="s">
        <v>175</v>
      </c>
      <c r="C23" s="84" t="s">
        <v>160</v>
      </c>
      <c r="D23" s="92" t="s">
        <v>162</v>
      </c>
    </row>
    <row r="24" spans="1:4" x14ac:dyDescent="0.25">
      <c r="A24" s="91">
        <v>19</v>
      </c>
      <c r="B24" s="85" t="s">
        <v>176</v>
      </c>
      <c r="C24" s="84" t="s">
        <v>160</v>
      </c>
      <c r="D24" s="92">
        <v>0</v>
      </c>
    </row>
    <row r="25" spans="1:4" x14ac:dyDescent="0.25">
      <c r="A25" s="91">
        <v>20</v>
      </c>
      <c r="B25" s="85" t="s">
        <v>177</v>
      </c>
      <c r="C25" s="84" t="s">
        <v>160</v>
      </c>
      <c r="D25" s="92">
        <f>D11+D12-D16+D9</f>
        <v>66062.28</v>
      </c>
    </row>
    <row r="26" spans="1:4" ht="27.75" customHeight="1" x14ac:dyDescent="0.25">
      <c r="A26" s="90" t="s">
        <v>178</v>
      </c>
      <c r="B26" s="90"/>
      <c r="C26" s="90"/>
      <c r="D26" s="90"/>
    </row>
    <row r="27" spans="1:4" x14ac:dyDescent="0.25">
      <c r="A27" s="91">
        <v>21</v>
      </c>
      <c r="B27" s="96" t="s">
        <v>179</v>
      </c>
      <c r="C27" s="97"/>
      <c r="D27" s="98"/>
    </row>
    <row r="28" spans="1:4" x14ac:dyDescent="0.25">
      <c r="A28" s="91">
        <v>22</v>
      </c>
      <c r="B28" s="85" t="s">
        <v>180</v>
      </c>
      <c r="C28" s="84" t="s">
        <v>160</v>
      </c>
      <c r="D28" s="92">
        <v>185746.17451912392</v>
      </c>
    </row>
    <row r="29" spans="1:4" x14ac:dyDescent="0.25">
      <c r="A29" s="91">
        <v>23</v>
      </c>
      <c r="B29" s="85" t="s">
        <v>181</v>
      </c>
      <c r="C29" s="86" t="s">
        <v>182</v>
      </c>
      <c r="D29" s="84" t="s">
        <v>125</v>
      </c>
    </row>
    <row r="30" spans="1:4" x14ac:dyDescent="0.25">
      <c r="A30" s="90" t="s">
        <v>183</v>
      </c>
      <c r="B30" s="90"/>
      <c r="C30" s="90"/>
      <c r="D30" s="90"/>
    </row>
    <row r="31" spans="1:4" x14ac:dyDescent="0.25">
      <c r="A31" s="91">
        <v>24</v>
      </c>
      <c r="B31" s="85" t="s">
        <v>184</v>
      </c>
      <c r="C31" s="84" t="s">
        <v>185</v>
      </c>
      <c r="D31" s="99">
        <v>0</v>
      </c>
    </row>
    <row r="32" spans="1:4" x14ac:dyDescent="0.25">
      <c r="A32" s="91">
        <v>25</v>
      </c>
      <c r="B32" s="85" t="s">
        <v>186</v>
      </c>
      <c r="C32" s="84" t="s">
        <v>185</v>
      </c>
      <c r="D32" s="99">
        <v>0</v>
      </c>
    </row>
    <row r="33" spans="1:4" x14ac:dyDescent="0.25">
      <c r="A33" s="91">
        <v>26</v>
      </c>
      <c r="B33" s="85" t="s">
        <v>187</v>
      </c>
      <c r="C33" s="84" t="s">
        <v>185</v>
      </c>
      <c r="D33" s="99">
        <v>0</v>
      </c>
    </row>
    <row r="34" spans="1:4" x14ac:dyDescent="0.25">
      <c r="A34" s="91">
        <v>27</v>
      </c>
      <c r="B34" s="85" t="s">
        <v>188</v>
      </c>
      <c r="C34" s="84" t="s">
        <v>160</v>
      </c>
      <c r="D34" s="92">
        <v>0</v>
      </c>
    </row>
    <row r="35" spans="1:4" x14ac:dyDescent="0.25">
      <c r="A35" s="90" t="s">
        <v>189</v>
      </c>
      <c r="B35" s="90"/>
      <c r="C35" s="90"/>
      <c r="D35" s="90"/>
    </row>
    <row r="36" spans="1:4" x14ac:dyDescent="0.25">
      <c r="A36" s="91">
        <v>28</v>
      </c>
      <c r="B36" s="85" t="s">
        <v>159</v>
      </c>
      <c r="C36" s="84" t="s">
        <v>160</v>
      </c>
      <c r="D36" s="92">
        <v>0</v>
      </c>
    </row>
    <row r="37" spans="1:4" x14ac:dyDescent="0.25">
      <c r="A37" s="91">
        <v>29</v>
      </c>
      <c r="B37" s="85" t="s">
        <v>161</v>
      </c>
      <c r="C37" s="84" t="s">
        <v>160</v>
      </c>
      <c r="D37" s="92"/>
    </row>
    <row r="38" spans="1:4" ht="15.75" customHeight="1" x14ac:dyDescent="0.25">
      <c r="A38" s="91">
        <v>30</v>
      </c>
      <c r="B38" s="85" t="s">
        <v>163</v>
      </c>
      <c r="C38" s="84" t="s">
        <v>160</v>
      </c>
      <c r="D38" s="92">
        <f>405325.84-87986.55</f>
        <v>317339.29000000004</v>
      </c>
    </row>
    <row r="39" spans="1:4" x14ac:dyDescent="0.25">
      <c r="A39" s="91">
        <v>31</v>
      </c>
      <c r="B39" s="85" t="s">
        <v>175</v>
      </c>
      <c r="C39" s="84" t="s">
        <v>160</v>
      </c>
      <c r="D39" s="92"/>
    </row>
    <row r="40" spans="1:4" x14ac:dyDescent="0.25">
      <c r="A40" s="91">
        <v>32</v>
      </c>
      <c r="B40" s="85" t="s">
        <v>176</v>
      </c>
      <c r="C40" s="84" t="s">
        <v>160</v>
      </c>
      <c r="D40" s="92"/>
    </row>
    <row r="41" spans="1:4" x14ac:dyDescent="0.25">
      <c r="A41" s="91">
        <v>33</v>
      </c>
      <c r="B41" s="85" t="s">
        <v>177</v>
      </c>
      <c r="C41" s="84" t="s">
        <v>160</v>
      </c>
      <c r="D41" s="92">
        <f>D48+D58+D68+D78+D88</f>
        <v>237749.93</v>
      </c>
    </row>
    <row r="42" spans="1:4" x14ac:dyDescent="0.25">
      <c r="A42" s="90" t="s">
        <v>190</v>
      </c>
      <c r="B42" s="90"/>
      <c r="C42" s="90"/>
      <c r="D42" s="90"/>
    </row>
    <row r="43" spans="1:4" ht="26.25" x14ac:dyDescent="0.25">
      <c r="A43" s="91">
        <v>34</v>
      </c>
      <c r="B43" s="85" t="s">
        <v>191</v>
      </c>
      <c r="C43" s="84" t="s">
        <v>162</v>
      </c>
      <c r="D43" s="100" t="s">
        <v>192</v>
      </c>
    </row>
    <row r="44" spans="1:4" x14ac:dyDescent="0.25">
      <c r="A44" s="91">
        <v>35</v>
      </c>
      <c r="B44" s="85" t="s">
        <v>150</v>
      </c>
      <c r="C44" s="84" t="s">
        <v>162</v>
      </c>
      <c r="D44" s="89" t="s">
        <v>193</v>
      </c>
    </row>
    <row r="45" spans="1:4" x14ac:dyDescent="0.25">
      <c r="A45" s="91">
        <v>36</v>
      </c>
      <c r="B45" s="85" t="s">
        <v>194</v>
      </c>
      <c r="C45" s="84" t="s">
        <v>195</v>
      </c>
      <c r="D45" s="92">
        <f>193.818867</f>
        <v>193.81886700000001</v>
      </c>
    </row>
    <row r="46" spans="1:4" x14ac:dyDescent="0.25">
      <c r="A46" s="91">
        <v>37</v>
      </c>
      <c r="B46" s="85" t="s">
        <v>196</v>
      </c>
      <c r="C46" s="84" t="s">
        <v>160</v>
      </c>
      <c r="D46" s="92">
        <f>490414.61-83294.16</f>
        <v>407120.44999999995</v>
      </c>
    </row>
    <row r="47" spans="1:4" x14ac:dyDescent="0.25">
      <c r="A47" s="91">
        <v>38</v>
      </c>
      <c r="B47" s="85" t="s">
        <v>197</v>
      </c>
      <c r="C47" s="84" t="s">
        <v>160</v>
      </c>
      <c r="D47" s="92">
        <v>443212.79999999999</v>
      </c>
    </row>
    <row r="48" spans="1:4" x14ac:dyDescent="0.25">
      <c r="A48" s="91">
        <v>39</v>
      </c>
      <c r="B48" s="85" t="s">
        <v>198</v>
      </c>
      <c r="C48" s="84" t="s">
        <v>160</v>
      </c>
      <c r="D48" s="92">
        <v>149317.1</v>
      </c>
    </row>
    <row r="49" spans="1:4" x14ac:dyDescent="0.25">
      <c r="A49" s="91">
        <v>40</v>
      </c>
      <c r="B49" s="85" t="s">
        <v>199</v>
      </c>
      <c r="C49" s="84" t="s">
        <v>160</v>
      </c>
      <c r="D49" s="92">
        <v>490334.95</v>
      </c>
    </row>
    <row r="50" spans="1:4" x14ac:dyDescent="0.25">
      <c r="A50" s="91">
        <v>41</v>
      </c>
      <c r="B50" s="85" t="s">
        <v>200</v>
      </c>
      <c r="C50" s="84" t="s">
        <v>160</v>
      </c>
      <c r="D50" s="92">
        <f>D49-D51</f>
        <v>341017.85</v>
      </c>
    </row>
    <row r="51" spans="1:4" ht="15" customHeight="1" x14ac:dyDescent="0.25">
      <c r="A51" s="91">
        <v>42</v>
      </c>
      <c r="B51" s="93" t="s">
        <v>201</v>
      </c>
      <c r="C51" s="84" t="s">
        <v>160</v>
      </c>
      <c r="D51" s="92">
        <f>D48</f>
        <v>149317.1</v>
      </c>
    </row>
    <row r="52" spans="1:4" ht="15" customHeight="1" x14ac:dyDescent="0.25">
      <c r="A52" s="91">
        <v>43</v>
      </c>
      <c r="B52" s="93" t="s">
        <v>202</v>
      </c>
      <c r="C52" s="84" t="s">
        <v>160</v>
      </c>
      <c r="D52" s="92"/>
    </row>
    <row r="53" spans="1:4" ht="39" x14ac:dyDescent="0.25">
      <c r="A53" s="101">
        <v>44</v>
      </c>
      <c r="B53" s="93" t="s">
        <v>191</v>
      </c>
      <c r="C53" s="84" t="s">
        <v>162</v>
      </c>
      <c r="D53" s="100" t="s">
        <v>203</v>
      </c>
    </row>
    <row r="54" spans="1:4" x14ac:dyDescent="0.25">
      <c r="A54" s="91">
        <v>45</v>
      </c>
      <c r="B54" s="85" t="s">
        <v>150</v>
      </c>
      <c r="C54" s="84" t="s">
        <v>162</v>
      </c>
      <c r="D54" s="89" t="s">
        <v>204</v>
      </c>
    </row>
    <row r="55" spans="1:4" x14ac:dyDescent="0.25">
      <c r="A55" s="91">
        <v>46</v>
      </c>
      <c r="B55" s="85" t="s">
        <v>194</v>
      </c>
      <c r="C55" s="84" t="s">
        <v>195</v>
      </c>
      <c r="D55" s="92">
        <v>471.61696684731868</v>
      </c>
    </row>
    <row r="56" spans="1:4" x14ac:dyDescent="0.25">
      <c r="A56" s="91">
        <v>47</v>
      </c>
      <c r="B56" s="85" t="s">
        <v>196</v>
      </c>
      <c r="C56" s="84" t="s">
        <v>160</v>
      </c>
      <c r="D56" s="92">
        <f>6529+263.82</f>
        <v>6792.82</v>
      </c>
    </row>
    <row r="57" spans="1:4" x14ac:dyDescent="0.25">
      <c r="A57" s="91">
        <v>48</v>
      </c>
      <c r="B57" s="85" t="s">
        <v>197</v>
      </c>
      <c r="C57" s="84" t="s">
        <v>160</v>
      </c>
      <c r="D57" s="92">
        <f>8487.81+251.38</f>
        <v>8739.1899999999987</v>
      </c>
    </row>
    <row r="58" spans="1:4" x14ac:dyDescent="0.25">
      <c r="A58" s="91">
        <v>49</v>
      </c>
      <c r="B58" s="85" t="s">
        <v>198</v>
      </c>
      <c r="C58" s="84" t="s">
        <v>160</v>
      </c>
      <c r="D58" s="92">
        <f>3147.64+93.3</f>
        <v>3240.94</v>
      </c>
    </row>
    <row r="59" spans="1:4" x14ac:dyDescent="0.25">
      <c r="A59" s="91">
        <v>50</v>
      </c>
      <c r="B59" s="85" t="s">
        <v>199</v>
      </c>
      <c r="C59" s="84" t="s">
        <v>160</v>
      </c>
      <c r="D59" s="92">
        <f>D56</f>
        <v>6792.82</v>
      </c>
    </row>
    <row r="60" spans="1:4" x14ac:dyDescent="0.25">
      <c r="A60" s="91">
        <v>51</v>
      </c>
      <c r="B60" s="85" t="s">
        <v>200</v>
      </c>
      <c r="C60" s="84" t="s">
        <v>160</v>
      </c>
      <c r="D60" s="92">
        <f>D59</f>
        <v>6792.82</v>
      </c>
    </row>
    <row r="61" spans="1:4" ht="15" customHeight="1" x14ac:dyDescent="0.25">
      <c r="A61" s="91">
        <v>52</v>
      </c>
      <c r="B61" s="93" t="s">
        <v>201</v>
      </c>
      <c r="C61" s="84" t="s">
        <v>160</v>
      </c>
      <c r="D61" s="92">
        <f>D59-D60</f>
        <v>0</v>
      </c>
    </row>
    <row r="62" spans="1:4" ht="15" customHeight="1" x14ac:dyDescent="0.25">
      <c r="A62" s="91">
        <v>53</v>
      </c>
      <c r="B62" s="93" t="s">
        <v>202</v>
      </c>
      <c r="C62" s="84" t="s">
        <v>160</v>
      </c>
      <c r="D62" s="92">
        <v>0</v>
      </c>
    </row>
    <row r="63" spans="1:4" ht="26.25" x14ac:dyDescent="0.25">
      <c r="A63" s="101">
        <v>54</v>
      </c>
      <c r="B63" s="93" t="s">
        <v>191</v>
      </c>
      <c r="C63" s="84" t="s">
        <v>162</v>
      </c>
      <c r="D63" s="102" t="s">
        <v>205</v>
      </c>
    </row>
    <row r="64" spans="1:4" x14ac:dyDescent="0.25">
      <c r="A64" s="91">
        <v>55</v>
      </c>
      <c r="B64" s="85" t="s">
        <v>150</v>
      </c>
      <c r="C64" s="84" t="s">
        <v>162</v>
      </c>
      <c r="D64" s="92" t="s">
        <v>204</v>
      </c>
    </row>
    <row r="65" spans="1:4" x14ac:dyDescent="0.25">
      <c r="A65" s="91">
        <v>56</v>
      </c>
      <c r="B65" s="85" t="s">
        <v>194</v>
      </c>
      <c r="C65" s="84" t="s">
        <v>195</v>
      </c>
      <c r="D65" s="92">
        <v>332.97797843014865</v>
      </c>
    </row>
    <row r="66" spans="1:4" x14ac:dyDescent="0.25">
      <c r="A66" s="91">
        <v>57</v>
      </c>
      <c r="B66" s="85" t="s">
        <v>196</v>
      </c>
      <c r="C66" s="84" t="s">
        <v>160</v>
      </c>
      <c r="D66" s="92">
        <f>17944.75+1042.49+51254.99+2986.42-145.54-33.6-415.15-95.94-3022.78-8634.61</f>
        <v>60881.03</v>
      </c>
    </row>
    <row r="67" spans="1:4" x14ac:dyDescent="0.25">
      <c r="A67" s="91">
        <v>58</v>
      </c>
      <c r="B67" s="85" t="s">
        <v>197</v>
      </c>
      <c r="C67" s="84" t="s">
        <v>160</v>
      </c>
      <c r="D67" s="92">
        <f>22134.92+969.15+54914.06+2761.48</f>
        <v>80779.61</v>
      </c>
    </row>
    <row r="68" spans="1:4" x14ac:dyDescent="0.25">
      <c r="A68" s="91">
        <v>59</v>
      </c>
      <c r="B68" s="85" t="s">
        <v>198</v>
      </c>
      <c r="C68" s="84" t="s">
        <v>160</v>
      </c>
      <c r="D68" s="92">
        <f>11491.44+358.8+32809.01+1059.2-170.58-485.81</f>
        <v>45062.06</v>
      </c>
    </row>
    <row r="69" spans="1:4" x14ac:dyDescent="0.25">
      <c r="A69" s="91">
        <v>60</v>
      </c>
      <c r="B69" s="85" t="s">
        <v>199</v>
      </c>
      <c r="C69" s="84" t="s">
        <v>160</v>
      </c>
      <c r="D69" s="92">
        <v>67795.31</v>
      </c>
    </row>
    <row r="70" spans="1:4" x14ac:dyDescent="0.25">
      <c r="A70" s="91">
        <v>61</v>
      </c>
      <c r="B70" s="85" t="s">
        <v>200</v>
      </c>
      <c r="C70" s="84" t="s">
        <v>160</v>
      </c>
      <c r="D70" s="92">
        <f>D69-D71</f>
        <v>22733.25</v>
      </c>
    </row>
    <row r="71" spans="1:4" ht="15" customHeight="1" x14ac:dyDescent="0.25">
      <c r="A71" s="91">
        <v>62</v>
      </c>
      <c r="B71" s="93" t="s">
        <v>201</v>
      </c>
      <c r="C71" s="84" t="s">
        <v>160</v>
      </c>
      <c r="D71" s="92">
        <f>D68</f>
        <v>45062.06</v>
      </c>
    </row>
    <row r="72" spans="1:4" ht="15" customHeight="1" x14ac:dyDescent="0.25">
      <c r="A72" s="91">
        <v>63</v>
      </c>
      <c r="B72" s="93" t="s">
        <v>202</v>
      </c>
      <c r="C72" s="84" t="s">
        <v>160</v>
      </c>
      <c r="D72" s="92"/>
    </row>
    <row r="73" spans="1:4" x14ac:dyDescent="0.25">
      <c r="A73" s="91">
        <v>64</v>
      </c>
      <c r="B73" s="85" t="s">
        <v>191</v>
      </c>
      <c r="C73" s="84" t="s">
        <v>162</v>
      </c>
      <c r="D73" s="103" t="s">
        <v>206</v>
      </c>
    </row>
    <row r="74" spans="1:4" x14ac:dyDescent="0.25">
      <c r="A74" s="91">
        <v>65</v>
      </c>
      <c r="B74" s="85" t="s">
        <v>150</v>
      </c>
      <c r="C74" s="84" t="s">
        <v>162</v>
      </c>
      <c r="D74" s="92" t="s">
        <v>204</v>
      </c>
    </row>
    <row r="75" spans="1:4" x14ac:dyDescent="0.25">
      <c r="A75" s="91">
        <v>66</v>
      </c>
      <c r="B75" s="85" t="s">
        <v>194</v>
      </c>
      <c r="C75" s="84" t="s">
        <v>195</v>
      </c>
      <c r="D75" s="92">
        <f>799.539317-2.545968</f>
        <v>796.99334899999997</v>
      </c>
    </row>
    <row r="76" spans="1:4" x14ac:dyDescent="0.25">
      <c r="A76" s="91">
        <v>67</v>
      </c>
      <c r="B76" s="85" t="s">
        <v>196</v>
      </c>
      <c r="C76" s="84" t="s">
        <v>160</v>
      </c>
      <c r="D76" s="92">
        <f>64512.19-208.23</f>
        <v>64303.96</v>
      </c>
    </row>
    <row r="77" spans="1:4" x14ac:dyDescent="0.25">
      <c r="A77" s="91">
        <v>68</v>
      </c>
      <c r="B77" s="85" t="s">
        <v>197</v>
      </c>
      <c r="C77" s="84" t="s">
        <v>160</v>
      </c>
      <c r="D77" s="92">
        <v>89792.9</v>
      </c>
    </row>
    <row r="78" spans="1:4" x14ac:dyDescent="0.25">
      <c r="A78" s="91">
        <v>69</v>
      </c>
      <c r="B78" s="85" t="s">
        <v>198</v>
      </c>
      <c r="C78" s="84" t="s">
        <v>160</v>
      </c>
      <c r="D78" s="92">
        <v>36292.949999999997</v>
      </c>
    </row>
    <row r="79" spans="1:4" x14ac:dyDescent="0.25">
      <c r="A79" s="91">
        <v>70</v>
      </c>
      <c r="B79" s="85" t="s">
        <v>199</v>
      </c>
      <c r="C79" s="84" t="s">
        <v>160</v>
      </c>
      <c r="D79" s="92">
        <f>D76</f>
        <v>64303.96</v>
      </c>
    </row>
    <row r="80" spans="1:4" x14ac:dyDescent="0.25">
      <c r="A80" s="91">
        <v>71</v>
      </c>
      <c r="B80" s="85" t="s">
        <v>200</v>
      </c>
      <c r="C80" s="84" t="s">
        <v>160</v>
      </c>
      <c r="D80" s="92">
        <f>D79</f>
        <v>64303.96</v>
      </c>
    </row>
    <row r="81" spans="1:4" ht="14.25" customHeight="1" x14ac:dyDescent="0.25">
      <c r="A81" s="91">
        <v>72</v>
      </c>
      <c r="B81" s="93" t="s">
        <v>201</v>
      </c>
      <c r="C81" s="84" t="s">
        <v>160</v>
      </c>
      <c r="D81" s="92">
        <v>0</v>
      </c>
    </row>
    <row r="82" spans="1:4" ht="14.25" customHeight="1" x14ac:dyDescent="0.25">
      <c r="A82" s="91">
        <v>73</v>
      </c>
      <c r="B82" s="93" t="s">
        <v>202</v>
      </c>
      <c r="C82" s="84" t="s">
        <v>160</v>
      </c>
      <c r="D82" s="92">
        <v>0</v>
      </c>
    </row>
    <row r="83" spans="1:4" x14ac:dyDescent="0.25">
      <c r="A83" s="91">
        <v>74</v>
      </c>
      <c r="B83" s="85" t="s">
        <v>191</v>
      </c>
      <c r="C83" s="84" t="s">
        <v>162</v>
      </c>
      <c r="D83" s="103" t="s">
        <v>207</v>
      </c>
    </row>
    <row r="84" spans="1:4" x14ac:dyDescent="0.25">
      <c r="A84" s="91">
        <v>75</v>
      </c>
      <c r="B84" s="85" t="s">
        <v>150</v>
      </c>
      <c r="C84" s="84" t="s">
        <v>162</v>
      </c>
      <c r="D84" s="92" t="s">
        <v>208</v>
      </c>
    </row>
    <row r="85" spans="1:4" x14ac:dyDescent="0.25">
      <c r="A85" s="91">
        <v>76</v>
      </c>
      <c r="B85" s="85" t="s">
        <v>194</v>
      </c>
      <c r="C85" s="84" t="s">
        <v>195</v>
      </c>
      <c r="D85" s="104">
        <v>2798.2216000000003</v>
      </c>
    </row>
    <row r="86" spans="1:4" x14ac:dyDescent="0.25">
      <c r="A86" s="91">
        <v>77</v>
      </c>
      <c r="B86" s="85" t="s">
        <v>196</v>
      </c>
      <c r="C86" s="84" t="s">
        <v>160</v>
      </c>
      <c r="D86" s="105">
        <f>559.64+8930.08</f>
        <v>9489.7199999999993</v>
      </c>
    </row>
    <row r="87" spans="1:4" x14ac:dyDescent="0.25">
      <c r="A87" s="91">
        <v>78</v>
      </c>
      <c r="B87" s="85" t="s">
        <v>197</v>
      </c>
      <c r="C87" s="84" t="s">
        <v>160</v>
      </c>
      <c r="D87" s="105">
        <v>5652.84</v>
      </c>
    </row>
    <row r="88" spans="1:4" x14ac:dyDescent="0.25">
      <c r="A88" s="91">
        <v>79</v>
      </c>
      <c r="B88" s="85" t="s">
        <v>198</v>
      </c>
      <c r="C88" s="84" t="s">
        <v>160</v>
      </c>
      <c r="D88" s="105">
        <v>3836.88</v>
      </c>
    </row>
    <row r="89" spans="1:4" x14ac:dyDescent="0.25">
      <c r="A89" s="91">
        <v>80</v>
      </c>
      <c r="B89" s="85" t="s">
        <v>199</v>
      </c>
      <c r="C89" s="84" t="s">
        <v>160</v>
      </c>
      <c r="D89" s="92">
        <f>D86</f>
        <v>9489.7199999999993</v>
      </c>
    </row>
    <row r="90" spans="1:4" x14ac:dyDescent="0.25">
      <c r="A90" s="91">
        <v>81</v>
      </c>
      <c r="B90" s="85" t="s">
        <v>200</v>
      </c>
      <c r="C90" s="84" t="s">
        <v>160</v>
      </c>
      <c r="D90" s="92">
        <f>D89</f>
        <v>9489.7199999999993</v>
      </c>
    </row>
    <row r="91" spans="1:4" ht="14.25" customHeight="1" x14ac:dyDescent="0.25">
      <c r="A91" s="91">
        <v>82</v>
      </c>
      <c r="B91" s="93" t="s">
        <v>201</v>
      </c>
      <c r="C91" s="84" t="s">
        <v>160</v>
      </c>
      <c r="D91" s="92">
        <f>D89-D90</f>
        <v>0</v>
      </c>
    </row>
    <row r="92" spans="1:4" ht="14.25" customHeight="1" x14ac:dyDescent="0.25">
      <c r="A92" s="91">
        <v>83</v>
      </c>
      <c r="B92" s="93" t="s">
        <v>202</v>
      </c>
      <c r="C92" s="84" t="s">
        <v>160</v>
      </c>
      <c r="D92" s="92">
        <v>0</v>
      </c>
    </row>
    <row r="93" spans="1:4" x14ac:dyDescent="0.25">
      <c r="A93" s="90" t="s">
        <v>209</v>
      </c>
      <c r="B93" s="90"/>
      <c r="C93" s="90"/>
      <c r="D93" s="90"/>
    </row>
    <row r="94" spans="1:4" x14ac:dyDescent="0.25">
      <c r="A94" s="91">
        <v>84</v>
      </c>
      <c r="B94" s="85" t="s">
        <v>184</v>
      </c>
      <c r="C94" s="84" t="s">
        <v>185</v>
      </c>
      <c r="D94" s="92"/>
    </row>
    <row r="95" spans="1:4" x14ac:dyDescent="0.25">
      <c r="A95" s="91">
        <v>85</v>
      </c>
      <c r="B95" s="85" t="s">
        <v>186</v>
      </c>
      <c r="C95" s="84" t="s">
        <v>185</v>
      </c>
      <c r="D95" s="92"/>
    </row>
    <row r="96" spans="1:4" x14ac:dyDescent="0.25">
      <c r="A96" s="91">
        <v>86</v>
      </c>
      <c r="B96" s="85" t="s">
        <v>187</v>
      </c>
      <c r="C96" s="84" t="s">
        <v>210</v>
      </c>
      <c r="D96" s="92"/>
    </row>
    <row r="97" spans="1:4" x14ac:dyDescent="0.25">
      <c r="A97" s="91">
        <v>87</v>
      </c>
      <c r="B97" s="85" t="s">
        <v>188</v>
      </c>
      <c r="C97" s="84" t="s">
        <v>160</v>
      </c>
      <c r="D97" s="92"/>
    </row>
    <row r="98" spans="1:4" x14ac:dyDescent="0.25">
      <c r="A98" s="90" t="s">
        <v>211</v>
      </c>
      <c r="B98" s="90"/>
      <c r="C98" s="90"/>
      <c r="D98" s="90"/>
    </row>
    <row r="99" spans="1:4" x14ac:dyDescent="0.25">
      <c r="A99" s="91">
        <v>88</v>
      </c>
      <c r="B99" s="85" t="s">
        <v>212</v>
      </c>
      <c r="C99" s="84" t="s">
        <v>185</v>
      </c>
      <c r="D99" s="92">
        <v>1</v>
      </c>
    </row>
    <row r="100" spans="1:4" x14ac:dyDescent="0.25">
      <c r="A100" s="91">
        <v>89</v>
      </c>
      <c r="B100" s="85" t="s">
        <v>213</v>
      </c>
      <c r="C100" s="84" t="s">
        <v>185</v>
      </c>
      <c r="D100" s="92">
        <v>0</v>
      </c>
    </row>
    <row r="101" spans="1:4" ht="29.25" customHeight="1" x14ac:dyDescent="0.25">
      <c r="A101" s="91">
        <v>90</v>
      </c>
      <c r="B101" s="85" t="s">
        <v>214</v>
      </c>
      <c r="C101" s="84" t="s">
        <v>160</v>
      </c>
      <c r="D101" s="92">
        <v>188740.22</v>
      </c>
    </row>
    <row r="103" spans="1:4" x14ac:dyDescent="0.25">
      <c r="D103" s="81" t="s">
        <v>123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showZeros="0" view="pageBreakPreview" topLeftCell="A90" zoomScale="60" zoomScaleNormal="100" workbookViewId="0">
      <selection activeCell="D42" sqref="D42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76" t="s">
        <v>0</v>
      </c>
      <c r="F1" s="76"/>
      <c r="G1" s="76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4" t="s">
        <v>1</v>
      </c>
      <c r="E3" s="3"/>
      <c r="F3" s="3"/>
      <c r="G3" s="3"/>
    </row>
    <row r="4" spans="1:7" hidden="1" outlineLevel="1" x14ac:dyDescent="0.2">
      <c r="B4" s="4"/>
      <c r="C4" s="4"/>
      <c r="D4" s="35" t="s">
        <v>2</v>
      </c>
      <c r="E4" s="4"/>
      <c r="F4" s="4"/>
      <c r="G4" s="4"/>
    </row>
    <row r="5" spans="1:7" hidden="1" outlineLevel="1" x14ac:dyDescent="0.2">
      <c r="B5" s="77" t="s">
        <v>124</v>
      </c>
      <c r="C5" s="77"/>
      <c r="D5" s="77"/>
      <c r="E5" s="77"/>
      <c r="F5" s="77"/>
      <c r="G5" s="77"/>
    </row>
    <row r="6" spans="1:7" hidden="1" outlineLevel="1" x14ac:dyDescent="0.2">
      <c r="B6" s="36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60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71" t="s">
        <v>9</v>
      </c>
      <c r="B11" s="71"/>
      <c r="C11" s="71"/>
      <c r="D11" s="71"/>
      <c r="E11" s="71"/>
      <c r="F11" s="71"/>
      <c r="G11" s="71"/>
    </row>
    <row r="12" spans="1:7" s="8" customFormat="1" ht="12.75" hidden="1" customHeight="1" outlineLevel="1" x14ac:dyDescent="0.2">
      <c r="A12" s="78" t="s">
        <v>10</v>
      </c>
      <c r="B12" s="78"/>
      <c r="C12" s="78"/>
      <c r="D12" s="78"/>
      <c r="E12" s="78"/>
      <c r="F12" s="78"/>
      <c r="G12" s="78"/>
    </row>
    <row r="13" spans="1:7" s="8" customFormat="1" hidden="1" outlineLevel="1" x14ac:dyDescent="0.2">
      <c r="A13" s="71" t="s">
        <v>11</v>
      </c>
      <c r="B13" s="71"/>
      <c r="C13" s="71"/>
      <c r="D13" s="71"/>
      <c r="E13" s="71"/>
      <c r="F13" s="71"/>
      <c r="G13" s="71"/>
    </row>
    <row r="14" spans="1:7" s="8" customFormat="1" hidden="1" outlineLevel="1" x14ac:dyDescent="0.2">
      <c r="A14" s="71" t="s">
        <v>12</v>
      </c>
      <c r="B14" s="71"/>
      <c r="C14" s="71"/>
      <c r="D14" s="71"/>
      <c r="E14" s="71"/>
      <c r="F14" s="71"/>
      <c r="G14" s="71"/>
    </row>
    <row r="15" spans="1:7" s="8" customFormat="1" hidden="1" outlineLevel="1" x14ac:dyDescent="0.2">
      <c r="A15" s="71" t="s">
        <v>13</v>
      </c>
      <c r="B15" s="71"/>
      <c r="C15" s="71"/>
      <c r="D15" s="71"/>
      <c r="E15" s="71"/>
      <c r="F15" s="71"/>
      <c r="G15" s="71"/>
    </row>
    <row r="16" spans="1:7" s="8" customFormat="1" hidden="1" outlineLevel="1" x14ac:dyDescent="0.2">
      <c r="A16" s="72" t="s">
        <v>14</v>
      </c>
      <c r="B16" s="71"/>
      <c r="C16" s="71"/>
      <c r="D16" s="71"/>
      <c r="E16" s="71"/>
      <c r="F16" s="71"/>
      <c r="G16" s="71"/>
    </row>
    <row r="17" spans="1:7" s="8" customFormat="1" hidden="1" outlineLevel="1" x14ac:dyDescent="0.2">
      <c r="A17" s="71" t="s">
        <v>15</v>
      </c>
      <c r="B17" s="71"/>
      <c r="C17" s="71"/>
      <c r="D17" s="71"/>
      <c r="E17" s="71"/>
      <c r="F17" s="71"/>
      <c r="G17" s="71"/>
    </row>
    <row r="18" spans="1:7" s="8" customFormat="1" hidden="1" outlineLevel="1" x14ac:dyDescent="0.2">
      <c r="A18" s="73" t="s">
        <v>16</v>
      </c>
      <c r="B18" s="73"/>
      <c r="C18" s="7"/>
      <c r="D18" s="37"/>
      <c r="E18" s="3"/>
      <c r="F18" s="3"/>
      <c r="G18" s="3"/>
    </row>
    <row r="19" spans="1:7" s="8" customFormat="1" outlineLevel="1" x14ac:dyDescent="0.2">
      <c r="A19" s="64"/>
      <c r="B19" s="64"/>
      <c r="C19" s="7"/>
      <c r="D19" s="37"/>
      <c r="E19" s="3"/>
      <c r="F19" s="3"/>
      <c r="G19" s="65" t="s">
        <v>125</v>
      </c>
    </row>
    <row r="20" spans="1:7" s="13" customFormat="1" ht="27" customHeight="1" x14ac:dyDescent="0.2">
      <c r="A20" s="74" t="s">
        <v>17</v>
      </c>
      <c r="B20" s="74"/>
      <c r="C20" s="74"/>
      <c r="D20" s="74"/>
      <c r="E20" s="74"/>
      <c r="F20" s="74"/>
      <c r="G20" s="74"/>
    </row>
    <row r="21" spans="1:7" s="13" customFormat="1" ht="15" x14ac:dyDescent="0.25">
      <c r="A21" s="14"/>
      <c r="B21" s="75" t="s">
        <v>18</v>
      </c>
      <c r="C21" s="75"/>
      <c r="D21" s="75"/>
      <c r="E21" s="75"/>
      <c r="F21" s="75"/>
      <c r="G21" s="75"/>
    </row>
    <row r="22" spans="1:7" ht="10.5" customHeight="1" collapsed="1" x14ac:dyDescent="0.2">
      <c r="A22" s="15"/>
      <c r="B22" s="61"/>
      <c r="C22" s="61"/>
      <c r="D22" s="61"/>
      <c r="E22" s="61"/>
      <c r="F22" s="61" t="s">
        <v>19</v>
      </c>
      <c r="G22" s="61"/>
    </row>
    <row r="23" spans="1:7" s="12" customFormat="1" ht="42.75" customHeight="1" x14ac:dyDescent="0.2">
      <c r="A23" s="16"/>
      <c r="B23" s="17" t="s">
        <v>20</v>
      </c>
      <c r="C23" s="66" t="s">
        <v>21</v>
      </c>
      <c r="D23" s="66"/>
      <c r="E23" s="18" t="s">
        <v>22</v>
      </c>
      <c r="F23" s="62"/>
      <c r="G23" s="18" t="s">
        <v>23</v>
      </c>
    </row>
    <row r="24" spans="1:7" s="12" customFormat="1" x14ac:dyDescent="0.2">
      <c r="A24" s="16"/>
      <c r="B24" s="67" t="s">
        <v>24</v>
      </c>
      <c r="C24" s="67"/>
      <c r="D24" s="67"/>
      <c r="E24" s="67"/>
      <c r="F24" s="67"/>
      <c r="G24" s="67"/>
    </row>
    <row r="25" spans="1:7" s="12" customFormat="1" x14ac:dyDescent="0.2">
      <c r="A25" s="16"/>
      <c r="B25" s="20" t="s">
        <v>25</v>
      </c>
      <c r="C25" s="20"/>
      <c r="D25" s="20"/>
      <c r="E25" s="20"/>
      <c r="F25" s="20"/>
      <c r="G25" s="20"/>
    </row>
    <row r="26" spans="1:7" s="12" customFormat="1" x14ac:dyDescent="0.2">
      <c r="A26" s="16"/>
      <c r="B26" s="22" t="s">
        <v>26</v>
      </c>
      <c r="C26" s="23">
        <v>2</v>
      </c>
      <c r="D26" s="38">
        <v>7.6100000000000001E-2</v>
      </c>
      <c r="E26" s="24" t="s">
        <v>27</v>
      </c>
      <c r="F26" s="19"/>
      <c r="G26" s="19">
        <v>179.91</v>
      </c>
    </row>
    <row r="27" spans="1:7" s="12" customFormat="1" x14ac:dyDescent="0.2">
      <c r="A27" s="16"/>
      <c r="B27" s="39" t="s">
        <v>28</v>
      </c>
      <c r="C27" s="23">
        <v>1</v>
      </c>
      <c r="D27" s="40">
        <v>11.6</v>
      </c>
      <c r="E27" s="24" t="s">
        <v>38</v>
      </c>
      <c r="F27" s="19">
        <v>669.45775862068967</v>
      </c>
      <c r="G27" s="19">
        <v>7765.71</v>
      </c>
    </row>
    <row r="28" spans="1:7" s="12" customFormat="1" x14ac:dyDescent="0.2">
      <c r="A28" s="16"/>
      <c r="B28" s="41" t="s">
        <v>29</v>
      </c>
      <c r="C28" s="23"/>
      <c r="D28" s="19"/>
      <c r="E28" s="24"/>
      <c r="F28" s="19"/>
      <c r="G28" s="19"/>
    </row>
    <row r="29" spans="1:7" s="12" customFormat="1" x14ac:dyDescent="0.2">
      <c r="A29" s="16"/>
      <c r="B29" s="22" t="s">
        <v>30</v>
      </c>
      <c r="C29" s="23">
        <v>1</v>
      </c>
      <c r="D29" s="38">
        <v>0.15</v>
      </c>
      <c r="E29" s="24" t="s">
        <v>31</v>
      </c>
      <c r="F29" s="19"/>
      <c r="G29" s="19">
        <v>63.78</v>
      </c>
    </row>
    <row r="30" spans="1:7" s="12" customFormat="1" hidden="1" x14ac:dyDescent="0.2">
      <c r="A30" s="16"/>
      <c r="B30" s="22"/>
      <c r="C30" s="23"/>
      <c r="D30" s="38"/>
      <c r="E30" s="24"/>
      <c r="F30" s="19"/>
      <c r="G30" s="19"/>
    </row>
    <row r="31" spans="1:7" s="12" customFormat="1" hidden="1" x14ac:dyDescent="0.2">
      <c r="A31" s="16"/>
      <c r="B31" s="22"/>
      <c r="C31" s="23"/>
      <c r="D31" s="38"/>
      <c r="E31" s="24"/>
      <c r="F31" s="19"/>
      <c r="G31" s="19"/>
    </row>
    <row r="32" spans="1:7" s="12" customFormat="1" x14ac:dyDescent="0.2">
      <c r="A32" s="16"/>
      <c r="B32" s="20" t="s">
        <v>32</v>
      </c>
      <c r="C32" s="23"/>
      <c r="D32" s="19"/>
      <c r="E32" s="24"/>
      <c r="F32" s="19"/>
      <c r="G32" s="19"/>
    </row>
    <row r="33" spans="1:7" s="12" customFormat="1" x14ac:dyDescent="0.2">
      <c r="A33" s="16"/>
      <c r="B33" s="22" t="s">
        <v>26</v>
      </c>
      <c r="C33" s="23">
        <v>2</v>
      </c>
      <c r="D33" s="38">
        <v>1.4975999999999998</v>
      </c>
      <c r="E33" s="24" t="s">
        <v>33</v>
      </c>
      <c r="F33" s="19"/>
      <c r="G33" s="19">
        <v>397.81</v>
      </c>
    </row>
    <row r="34" spans="1:7" s="12" customFormat="1" x14ac:dyDescent="0.2">
      <c r="A34" s="16"/>
      <c r="B34" s="42" t="s">
        <v>34</v>
      </c>
      <c r="C34" s="20"/>
      <c r="D34" s="20"/>
      <c r="E34" s="20"/>
      <c r="F34" s="20"/>
      <c r="G34" s="20"/>
    </row>
    <row r="35" spans="1:7" s="12" customFormat="1" x14ac:dyDescent="0.2">
      <c r="A35" s="16"/>
      <c r="B35" s="22" t="s">
        <v>35</v>
      </c>
      <c r="C35" s="23">
        <v>2</v>
      </c>
      <c r="D35" s="38">
        <v>0.4854</v>
      </c>
      <c r="E35" s="24" t="s">
        <v>36</v>
      </c>
      <c r="F35" s="19"/>
      <c r="G35" s="19">
        <v>928.29</v>
      </c>
    </row>
    <row r="36" spans="1:7" s="12" customFormat="1" ht="24" hidden="1" x14ac:dyDescent="0.2">
      <c r="A36" s="16"/>
      <c r="B36" s="25" t="s">
        <v>37</v>
      </c>
      <c r="C36" s="23">
        <v>1</v>
      </c>
      <c r="D36" s="23"/>
      <c r="E36" s="24" t="s">
        <v>38</v>
      </c>
      <c r="F36" s="19"/>
      <c r="G36" s="19"/>
    </row>
    <row r="37" spans="1:7" s="12" customFormat="1" x14ac:dyDescent="0.2">
      <c r="A37" s="16"/>
      <c r="B37" s="25" t="s">
        <v>126</v>
      </c>
      <c r="C37" s="23">
        <v>1</v>
      </c>
      <c r="D37" s="23">
        <v>3</v>
      </c>
      <c r="E37" s="24" t="s">
        <v>38</v>
      </c>
      <c r="F37" s="19"/>
      <c r="G37" s="19">
        <v>547.43219999999997</v>
      </c>
    </row>
    <row r="38" spans="1:7" s="12" customFormat="1" x14ac:dyDescent="0.2">
      <c r="A38" s="16"/>
      <c r="B38" s="22" t="s">
        <v>39</v>
      </c>
      <c r="C38" s="23">
        <v>2</v>
      </c>
      <c r="D38" s="19">
        <v>2.9730000000000003</v>
      </c>
      <c r="E38" s="24" t="s">
        <v>31</v>
      </c>
      <c r="F38" s="19"/>
      <c r="G38" s="19">
        <v>530.45000000000005</v>
      </c>
    </row>
    <row r="39" spans="1:7" s="12" customFormat="1" x14ac:dyDescent="0.2">
      <c r="A39" s="16"/>
      <c r="B39" s="22" t="s">
        <v>40</v>
      </c>
      <c r="C39" s="23">
        <v>1</v>
      </c>
      <c r="D39" s="19">
        <v>2.9730000000000003</v>
      </c>
      <c r="E39" s="24" t="s">
        <v>31</v>
      </c>
      <c r="F39" s="19"/>
      <c r="G39" s="19">
        <v>1126.33</v>
      </c>
    </row>
    <row r="40" spans="1:7" s="12" customFormat="1" x14ac:dyDescent="0.2">
      <c r="A40" s="16"/>
      <c r="B40" s="22" t="s">
        <v>127</v>
      </c>
      <c r="C40" s="23">
        <v>1</v>
      </c>
      <c r="D40" s="23">
        <v>1</v>
      </c>
      <c r="E40" s="24" t="s">
        <v>38</v>
      </c>
      <c r="F40" s="19"/>
      <c r="G40" s="19">
        <v>698.23618612390419</v>
      </c>
    </row>
    <row r="41" spans="1:7" s="12" customFormat="1" x14ac:dyDescent="0.2">
      <c r="A41" s="16"/>
      <c r="B41" s="20" t="s">
        <v>41</v>
      </c>
      <c r="C41" s="23"/>
      <c r="D41" s="19"/>
      <c r="E41" s="24"/>
      <c r="F41" s="19"/>
      <c r="G41" s="19"/>
    </row>
    <row r="42" spans="1:7" s="12" customFormat="1" x14ac:dyDescent="0.2">
      <c r="A42" s="16"/>
      <c r="B42" s="22" t="s">
        <v>42</v>
      </c>
      <c r="C42" s="23">
        <v>1</v>
      </c>
      <c r="D42" s="23">
        <v>1</v>
      </c>
      <c r="E42" s="24" t="s">
        <v>43</v>
      </c>
      <c r="F42" s="19"/>
      <c r="G42" s="19">
        <v>1248.55</v>
      </c>
    </row>
    <row r="43" spans="1:7" s="12" customFormat="1" hidden="1" x14ac:dyDescent="0.2">
      <c r="A43" s="16"/>
      <c r="B43" s="25" t="s">
        <v>44</v>
      </c>
      <c r="C43" s="23">
        <v>1</v>
      </c>
      <c r="D43" s="23"/>
      <c r="E43" s="24" t="s">
        <v>43</v>
      </c>
      <c r="F43" s="19"/>
      <c r="G43" s="19"/>
    </row>
    <row r="44" spans="1:7" s="12" customFormat="1" hidden="1" x14ac:dyDescent="0.2">
      <c r="A44" s="16"/>
      <c r="B44" s="25"/>
      <c r="C44" s="23"/>
      <c r="D44" s="23"/>
      <c r="E44" s="24"/>
      <c r="F44" s="19"/>
      <c r="G44" s="19"/>
    </row>
    <row r="45" spans="1:7" s="12" customFormat="1" x14ac:dyDescent="0.2">
      <c r="A45" s="16"/>
      <c r="B45" s="28" t="s">
        <v>45</v>
      </c>
      <c r="C45" s="23"/>
      <c r="D45" s="23"/>
      <c r="E45" s="24"/>
      <c r="F45" s="19"/>
      <c r="G45" s="19"/>
    </row>
    <row r="46" spans="1:7" s="12" customFormat="1" x14ac:dyDescent="0.2">
      <c r="A46" s="16"/>
      <c r="B46" s="43" t="s">
        <v>26</v>
      </c>
      <c r="C46" s="23">
        <v>2</v>
      </c>
      <c r="D46" s="19">
        <v>1.4975999999999998</v>
      </c>
      <c r="E46" s="24" t="s">
        <v>33</v>
      </c>
      <c r="F46" s="19"/>
      <c r="G46" s="19">
        <v>397.81</v>
      </c>
    </row>
    <row r="47" spans="1:7" s="12" customFormat="1" x14ac:dyDescent="0.2">
      <c r="A47" s="16"/>
      <c r="B47" s="28" t="s">
        <v>46</v>
      </c>
      <c r="C47" s="23"/>
      <c r="D47" s="23"/>
      <c r="E47" s="24"/>
      <c r="F47" s="19"/>
      <c r="G47" s="19"/>
    </row>
    <row r="48" spans="1:7" s="12" customFormat="1" x14ac:dyDescent="0.2">
      <c r="A48" s="16"/>
      <c r="B48" s="22" t="s">
        <v>47</v>
      </c>
      <c r="C48" s="23">
        <v>2</v>
      </c>
      <c r="D48" s="38">
        <v>4.6799999999999994E-2</v>
      </c>
      <c r="E48" s="24" t="s">
        <v>27</v>
      </c>
      <c r="F48" s="19"/>
      <c r="G48" s="19">
        <v>132.5</v>
      </c>
    </row>
    <row r="49" spans="1:7" s="12" customFormat="1" ht="25.5" customHeight="1" x14ac:dyDescent="0.2">
      <c r="A49" s="16"/>
      <c r="B49" s="68" t="s">
        <v>48</v>
      </c>
      <c r="C49" s="69"/>
      <c r="D49" s="69"/>
      <c r="E49" s="70"/>
      <c r="F49" s="19"/>
      <c r="G49" s="19"/>
    </row>
    <row r="50" spans="1:7" s="12" customFormat="1" x14ac:dyDescent="0.2">
      <c r="A50" s="16"/>
      <c r="B50" s="22" t="s">
        <v>49</v>
      </c>
      <c r="C50" s="23">
        <v>2</v>
      </c>
      <c r="D50" s="38">
        <v>4.6799999999999994E-2</v>
      </c>
      <c r="E50" s="44" t="s">
        <v>50</v>
      </c>
      <c r="F50" s="19"/>
      <c r="G50" s="19">
        <v>132.61000000000001</v>
      </c>
    </row>
    <row r="51" spans="1:7" s="12" customFormat="1" x14ac:dyDescent="0.2">
      <c r="A51" s="16"/>
      <c r="B51" s="22" t="s">
        <v>130</v>
      </c>
      <c r="C51" s="23">
        <v>1</v>
      </c>
      <c r="D51" s="23">
        <v>1</v>
      </c>
      <c r="E51" s="44" t="s">
        <v>43</v>
      </c>
      <c r="F51" s="19">
        <v>45.712800000000001</v>
      </c>
      <c r="G51" s="19">
        <v>45.712800000000001</v>
      </c>
    </row>
    <row r="52" spans="1:7" s="12" customFormat="1" x14ac:dyDescent="0.2">
      <c r="A52" s="16"/>
      <c r="B52" s="22" t="s">
        <v>131</v>
      </c>
      <c r="C52" s="23">
        <v>1</v>
      </c>
      <c r="D52" s="23">
        <v>1</v>
      </c>
      <c r="E52" s="44" t="s">
        <v>132</v>
      </c>
      <c r="F52" s="19">
        <v>389.11</v>
      </c>
      <c r="G52" s="19">
        <v>389.11</v>
      </c>
    </row>
    <row r="53" spans="1:7" s="12" customFormat="1" x14ac:dyDescent="0.2">
      <c r="A53" s="16"/>
      <c r="B53" s="22" t="s">
        <v>133</v>
      </c>
      <c r="C53" s="23">
        <v>1</v>
      </c>
      <c r="D53" s="23">
        <v>1</v>
      </c>
      <c r="E53" s="44" t="s">
        <v>132</v>
      </c>
      <c r="F53" s="19">
        <v>45.71</v>
      </c>
      <c r="G53" s="19">
        <v>45.71</v>
      </c>
    </row>
    <row r="54" spans="1:7" s="12" customFormat="1" hidden="1" x14ac:dyDescent="0.2">
      <c r="A54" s="16"/>
      <c r="B54" s="22"/>
      <c r="C54" s="23"/>
      <c r="D54" s="23"/>
      <c r="E54" s="44"/>
      <c r="F54" s="19"/>
      <c r="G54" s="19"/>
    </row>
    <row r="55" spans="1:7" s="12" customFormat="1" hidden="1" x14ac:dyDescent="0.2">
      <c r="A55" s="16"/>
      <c r="B55" s="28" t="s">
        <v>51</v>
      </c>
      <c r="C55" s="23"/>
      <c r="D55" s="23"/>
      <c r="E55" s="24"/>
      <c r="F55" s="19"/>
      <c r="G55" s="19"/>
    </row>
    <row r="56" spans="1:7" s="12" customFormat="1" hidden="1" x14ac:dyDescent="0.2">
      <c r="A56" s="16"/>
      <c r="B56" s="22"/>
      <c r="C56" s="23"/>
      <c r="D56" s="40"/>
      <c r="E56" s="24"/>
      <c r="F56" s="19"/>
      <c r="G56" s="19"/>
    </row>
    <row r="57" spans="1:7" s="12" customFormat="1" hidden="1" x14ac:dyDescent="0.2">
      <c r="A57" s="16"/>
      <c r="B57" s="22"/>
      <c r="C57" s="23"/>
      <c r="D57" s="23"/>
      <c r="E57" s="24"/>
      <c r="F57" s="19"/>
      <c r="G57" s="19"/>
    </row>
    <row r="58" spans="1:7" s="12" customFormat="1" hidden="1" x14ac:dyDescent="0.2">
      <c r="A58" s="16"/>
      <c r="B58" s="22" t="s">
        <v>52</v>
      </c>
      <c r="C58" s="23">
        <v>1</v>
      </c>
      <c r="D58" s="40"/>
      <c r="E58" s="24">
        <v>0</v>
      </c>
      <c r="F58" s="19"/>
      <c r="G58" s="19"/>
    </row>
    <row r="59" spans="1:7" s="12" customFormat="1" x14ac:dyDescent="0.2">
      <c r="A59" s="16"/>
      <c r="B59" s="45" t="s">
        <v>53</v>
      </c>
      <c r="C59" s="20"/>
      <c r="D59" s="20"/>
      <c r="E59" s="20"/>
      <c r="F59" s="20"/>
      <c r="G59" s="20"/>
    </row>
    <row r="60" spans="1:7" s="12" customFormat="1" x14ac:dyDescent="0.2">
      <c r="A60" s="16"/>
      <c r="B60" s="22" t="s">
        <v>54</v>
      </c>
      <c r="C60" s="23">
        <v>12</v>
      </c>
      <c r="D60" s="38">
        <v>4.6799999999999994E-2</v>
      </c>
      <c r="E60" s="24" t="s">
        <v>55</v>
      </c>
      <c r="F60" s="19"/>
      <c r="G60" s="19">
        <v>2495.36</v>
      </c>
    </row>
    <row r="61" spans="1:7" s="12" customFormat="1" x14ac:dyDescent="0.2">
      <c r="A61" s="16"/>
      <c r="B61" s="22" t="s">
        <v>56</v>
      </c>
      <c r="C61" s="23">
        <v>12</v>
      </c>
      <c r="D61" s="38">
        <v>0.4</v>
      </c>
      <c r="E61" s="24" t="s">
        <v>55</v>
      </c>
      <c r="F61" s="19"/>
      <c r="G61" s="24">
        <v>8440.2099999999991</v>
      </c>
    </row>
    <row r="62" spans="1:7" s="12" customFormat="1" x14ac:dyDescent="0.2">
      <c r="A62" s="16"/>
      <c r="B62" s="22" t="s">
        <v>57</v>
      </c>
      <c r="C62" s="23">
        <v>1</v>
      </c>
      <c r="D62" s="19">
        <v>2.69</v>
      </c>
      <c r="E62" s="24" t="s">
        <v>58</v>
      </c>
      <c r="F62" s="19"/>
      <c r="G62" s="19">
        <v>3966.48</v>
      </c>
    </row>
    <row r="63" spans="1:7" s="12" customFormat="1" x14ac:dyDescent="0.2">
      <c r="A63" s="16"/>
      <c r="B63" s="22" t="s">
        <v>59</v>
      </c>
      <c r="C63" s="23">
        <v>1</v>
      </c>
      <c r="D63" s="19">
        <v>34.21</v>
      </c>
      <c r="E63" s="24" t="s">
        <v>60</v>
      </c>
      <c r="F63" s="19"/>
      <c r="G63" s="19">
        <v>12439.62</v>
      </c>
    </row>
    <row r="64" spans="1:7" s="12" customFormat="1" x14ac:dyDescent="0.2">
      <c r="A64" s="16"/>
      <c r="B64" s="22" t="s">
        <v>61</v>
      </c>
      <c r="C64" s="23">
        <v>1</v>
      </c>
      <c r="D64" s="19">
        <v>2.69</v>
      </c>
      <c r="E64" s="24" t="s">
        <v>62</v>
      </c>
      <c r="F64" s="19"/>
      <c r="G64" s="19">
        <v>16.3</v>
      </c>
    </row>
    <row r="65" spans="1:7" s="12" customFormat="1" x14ac:dyDescent="0.2">
      <c r="A65" s="16"/>
      <c r="B65" s="22" t="s">
        <v>63</v>
      </c>
      <c r="C65" s="23">
        <v>1</v>
      </c>
      <c r="D65" s="19">
        <v>2.69</v>
      </c>
      <c r="E65" s="24" t="s">
        <v>62</v>
      </c>
      <c r="F65" s="19"/>
      <c r="G65" s="19">
        <v>1665.94</v>
      </c>
    </row>
    <row r="66" spans="1:7" s="12" customFormat="1" x14ac:dyDescent="0.2">
      <c r="A66" s="16"/>
      <c r="B66" s="22" t="s">
        <v>128</v>
      </c>
      <c r="C66" s="23">
        <v>1</v>
      </c>
      <c r="D66" s="23">
        <v>12</v>
      </c>
      <c r="E66" s="24" t="s">
        <v>70</v>
      </c>
      <c r="F66" s="19">
        <v>89.981277750000004</v>
      </c>
      <c r="G66" s="19">
        <v>1079.775333</v>
      </c>
    </row>
    <row r="67" spans="1:7" s="12" customFormat="1" hidden="1" x14ac:dyDescent="0.2">
      <c r="A67" s="16"/>
      <c r="B67" s="22"/>
      <c r="C67" s="23"/>
      <c r="D67" s="23"/>
      <c r="E67" s="24"/>
      <c r="F67" s="19"/>
      <c r="G67" s="19"/>
    </row>
    <row r="68" spans="1:7" s="12" customFormat="1" ht="25.5" customHeight="1" x14ac:dyDescent="0.2">
      <c r="A68" s="16"/>
      <c r="B68" s="68" t="s">
        <v>64</v>
      </c>
      <c r="C68" s="69"/>
      <c r="D68" s="69"/>
      <c r="E68" s="70"/>
      <c r="F68" s="20"/>
      <c r="G68" s="20"/>
    </row>
    <row r="69" spans="1:7" s="7" customFormat="1" x14ac:dyDescent="0.2">
      <c r="A69" s="21"/>
      <c r="B69" s="22" t="s">
        <v>65</v>
      </c>
      <c r="C69" s="23">
        <v>1</v>
      </c>
      <c r="D69" s="23">
        <v>8</v>
      </c>
      <c r="E69" s="24" t="s">
        <v>66</v>
      </c>
      <c r="F69" s="19"/>
      <c r="G69" s="19">
        <v>2128.4</v>
      </c>
    </row>
    <row r="70" spans="1:7" s="12" customFormat="1" x14ac:dyDescent="0.2">
      <c r="A70" s="16"/>
      <c r="B70" s="22" t="s">
        <v>67</v>
      </c>
      <c r="C70" s="23">
        <v>12</v>
      </c>
      <c r="D70" s="23">
        <v>1</v>
      </c>
      <c r="E70" s="24" t="s">
        <v>43</v>
      </c>
      <c r="F70" s="19"/>
      <c r="G70" s="23">
        <f>1890*C70</f>
        <v>22680</v>
      </c>
    </row>
    <row r="71" spans="1:7" s="12" customFormat="1" ht="26.25" customHeight="1" x14ac:dyDescent="0.2">
      <c r="A71" s="16"/>
      <c r="B71" s="25" t="s">
        <v>137</v>
      </c>
      <c r="C71" s="23">
        <v>1</v>
      </c>
      <c r="D71" s="23">
        <v>1</v>
      </c>
      <c r="E71" s="24" t="s">
        <v>43</v>
      </c>
      <c r="F71" s="19">
        <v>11988.396000000001</v>
      </c>
      <c r="G71" s="19">
        <v>11988.396000000001</v>
      </c>
    </row>
    <row r="72" spans="1:7" s="12" customFormat="1" x14ac:dyDescent="0.2">
      <c r="A72" s="16"/>
      <c r="B72" s="27" t="s">
        <v>129</v>
      </c>
      <c r="C72" s="46">
        <v>1</v>
      </c>
      <c r="D72" s="47">
        <v>12</v>
      </c>
      <c r="E72" s="46" t="s">
        <v>70</v>
      </c>
      <c r="F72" s="46">
        <v>298.48350000000005</v>
      </c>
      <c r="G72" s="19">
        <v>3581.8020000000006</v>
      </c>
    </row>
    <row r="73" spans="1:7" s="12" customFormat="1" hidden="1" x14ac:dyDescent="0.2">
      <c r="A73" s="16"/>
      <c r="B73" s="27"/>
      <c r="C73" s="46"/>
      <c r="D73" s="47"/>
      <c r="E73" s="46"/>
      <c r="F73" s="46"/>
      <c r="G73" s="48"/>
    </row>
    <row r="74" spans="1:7" s="12" customFormat="1" hidden="1" x14ac:dyDescent="0.2">
      <c r="A74" s="16"/>
      <c r="B74" s="28" t="s">
        <v>68</v>
      </c>
      <c r="C74" s="24"/>
      <c r="D74" s="24"/>
      <c r="E74" s="24"/>
      <c r="F74" s="24"/>
      <c r="G74" s="24"/>
    </row>
    <row r="75" spans="1:7" s="12" customFormat="1" hidden="1" x14ac:dyDescent="0.2">
      <c r="A75" s="16"/>
      <c r="B75" s="25" t="s">
        <v>69</v>
      </c>
      <c r="C75" s="26">
        <v>1</v>
      </c>
      <c r="D75" s="23"/>
      <c r="E75" s="24" t="s">
        <v>70</v>
      </c>
      <c r="F75" s="19"/>
      <c r="G75" s="19"/>
    </row>
    <row r="76" spans="1:7" s="12" customFormat="1" x14ac:dyDescent="0.2">
      <c r="A76" s="16"/>
      <c r="B76" s="20" t="s">
        <v>71</v>
      </c>
      <c r="C76" s="20"/>
      <c r="D76" s="20"/>
      <c r="E76" s="20"/>
      <c r="F76" s="20"/>
      <c r="G76" s="20"/>
    </row>
    <row r="77" spans="1:7" s="12" customFormat="1" ht="24" x14ac:dyDescent="0.2">
      <c r="A77" s="16"/>
      <c r="B77" s="25" t="s">
        <v>72</v>
      </c>
      <c r="C77" s="23">
        <v>1</v>
      </c>
      <c r="D77" s="19">
        <v>0.25580000000000003</v>
      </c>
      <c r="E77" s="49" t="s">
        <v>73</v>
      </c>
      <c r="F77" s="19"/>
      <c r="G77" s="19">
        <v>1699.8</v>
      </c>
    </row>
    <row r="78" spans="1:7" s="12" customFormat="1" ht="24" x14ac:dyDescent="0.2">
      <c r="A78" s="16"/>
      <c r="B78" s="25" t="s">
        <v>74</v>
      </c>
      <c r="C78" s="23">
        <v>1</v>
      </c>
      <c r="D78" s="19">
        <v>0.02</v>
      </c>
      <c r="E78" s="24" t="s">
        <v>75</v>
      </c>
      <c r="F78" s="19"/>
      <c r="G78" s="19">
        <v>147.82</v>
      </c>
    </row>
    <row r="79" spans="1:7" s="12" customFormat="1" x14ac:dyDescent="0.2">
      <c r="A79" s="16"/>
      <c r="B79" s="50" t="s">
        <v>76</v>
      </c>
      <c r="C79" s="23">
        <v>1</v>
      </c>
      <c r="D79" s="23">
        <v>2</v>
      </c>
      <c r="E79" s="24" t="s">
        <v>43</v>
      </c>
      <c r="F79" s="19">
        <v>230.99</v>
      </c>
      <c r="G79" s="19">
        <f>F79*D79</f>
        <v>461.98</v>
      </c>
    </row>
    <row r="80" spans="1:7" s="12" customFormat="1" x14ac:dyDescent="0.2">
      <c r="A80" s="16"/>
      <c r="B80" s="22" t="s">
        <v>134</v>
      </c>
      <c r="C80" s="23">
        <v>1</v>
      </c>
      <c r="D80" s="23">
        <v>1</v>
      </c>
      <c r="E80" s="24" t="s">
        <v>43</v>
      </c>
      <c r="F80" s="19">
        <v>395.61</v>
      </c>
      <c r="G80" s="19">
        <v>395.61</v>
      </c>
    </row>
    <row r="81" spans="1:7" s="12" customFormat="1" x14ac:dyDescent="0.2">
      <c r="A81" s="16"/>
      <c r="B81" s="22" t="s">
        <v>135</v>
      </c>
      <c r="C81" s="23">
        <v>1</v>
      </c>
      <c r="D81" s="23">
        <v>1</v>
      </c>
      <c r="E81" s="24" t="s">
        <v>43</v>
      </c>
      <c r="F81" s="19">
        <v>467.78</v>
      </c>
      <c r="G81" s="19">
        <v>467.78</v>
      </c>
    </row>
    <row r="82" spans="1:7" s="12" customFormat="1" x14ac:dyDescent="0.2">
      <c r="A82" s="16"/>
      <c r="B82" s="22" t="s">
        <v>136</v>
      </c>
      <c r="C82" s="23">
        <v>1</v>
      </c>
      <c r="D82" s="23">
        <v>12</v>
      </c>
      <c r="E82" s="24" t="s">
        <v>43</v>
      </c>
      <c r="F82" s="19">
        <v>48.305</v>
      </c>
      <c r="G82" s="19">
        <v>579.66</v>
      </c>
    </row>
    <row r="83" spans="1:7" s="12" customFormat="1" hidden="1" x14ac:dyDescent="0.2">
      <c r="A83" s="16"/>
      <c r="B83" s="22"/>
      <c r="C83" s="23"/>
      <c r="D83" s="23"/>
      <c r="E83" s="24"/>
      <c r="F83" s="19"/>
      <c r="G83" s="19"/>
    </row>
    <row r="84" spans="1:7" s="12" customFormat="1" hidden="1" x14ac:dyDescent="0.2">
      <c r="A84" s="16"/>
      <c r="B84" s="22"/>
      <c r="C84" s="23"/>
      <c r="D84" s="23"/>
      <c r="E84" s="24"/>
      <c r="F84" s="19"/>
      <c r="G84" s="19"/>
    </row>
    <row r="85" spans="1:7" s="12" customFormat="1" hidden="1" x14ac:dyDescent="0.2">
      <c r="A85" s="16"/>
      <c r="B85" s="22"/>
      <c r="C85" s="23"/>
      <c r="D85" s="23"/>
      <c r="E85" s="24"/>
      <c r="F85" s="19"/>
      <c r="G85" s="19"/>
    </row>
    <row r="86" spans="1:7" s="12" customFormat="1" hidden="1" x14ac:dyDescent="0.2">
      <c r="A86" s="16"/>
      <c r="B86" s="22"/>
      <c r="C86" s="23"/>
      <c r="D86" s="23"/>
      <c r="E86" s="24"/>
      <c r="F86" s="19"/>
      <c r="G86" s="19"/>
    </row>
    <row r="87" spans="1:7" s="12" customFormat="1" x14ac:dyDescent="0.2">
      <c r="A87" s="16"/>
      <c r="B87" s="28" t="s">
        <v>77</v>
      </c>
      <c r="C87" s="24"/>
      <c r="D87" s="24"/>
      <c r="E87" s="24"/>
      <c r="F87" s="24"/>
      <c r="G87" s="24"/>
    </row>
    <row r="88" spans="1:7" s="12" customFormat="1" x14ac:dyDescent="0.2">
      <c r="A88" s="16"/>
      <c r="B88" s="51" t="s">
        <v>78</v>
      </c>
      <c r="C88" s="26">
        <v>151</v>
      </c>
      <c r="D88" s="24">
        <v>51.52</v>
      </c>
      <c r="E88" s="24" t="s">
        <v>38</v>
      </c>
      <c r="F88" s="19"/>
      <c r="G88" s="19">
        <v>21791.53</v>
      </c>
    </row>
    <row r="89" spans="1:7" s="12" customFormat="1" ht="25.5" hidden="1" x14ac:dyDescent="0.2">
      <c r="A89" s="16"/>
      <c r="B89" s="52" t="s">
        <v>79</v>
      </c>
      <c r="C89" s="26"/>
      <c r="D89" s="24">
        <v>0</v>
      </c>
      <c r="E89" s="24" t="s">
        <v>38</v>
      </c>
      <c r="F89" s="19"/>
      <c r="G89" s="19"/>
    </row>
    <row r="90" spans="1:7" s="12" customFormat="1" x14ac:dyDescent="0.2">
      <c r="A90" s="16"/>
      <c r="B90" s="51" t="s">
        <v>80</v>
      </c>
      <c r="C90" s="26">
        <v>24</v>
      </c>
      <c r="D90" s="24">
        <v>51.52</v>
      </c>
      <c r="E90" s="24" t="s">
        <v>38</v>
      </c>
      <c r="F90" s="19"/>
      <c r="G90" s="19">
        <v>8827.58</v>
      </c>
    </row>
    <row r="91" spans="1:7" s="12" customFormat="1" ht="25.5" hidden="1" x14ac:dyDescent="0.2">
      <c r="A91" s="16"/>
      <c r="B91" s="52" t="s">
        <v>81</v>
      </c>
      <c r="C91" s="26"/>
      <c r="D91" s="24">
        <v>0</v>
      </c>
      <c r="E91" s="24" t="s">
        <v>38</v>
      </c>
      <c r="F91" s="19"/>
      <c r="G91" s="19"/>
    </row>
    <row r="92" spans="1:7" s="12" customFormat="1" x14ac:dyDescent="0.2">
      <c r="A92" s="16"/>
      <c r="B92" s="52" t="s">
        <v>82</v>
      </c>
      <c r="C92" s="26">
        <v>1</v>
      </c>
      <c r="D92" s="24">
        <v>59</v>
      </c>
      <c r="E92" s="49" t="s">
        <v>38</v>
      </c>
      <c r="F92" s="19"/>
      <c r="G92" s="19">
        <v>279.39</v>
      </c>
    </row>
    <row r="93" spans="1:7" s="12" customFormat="1" x14ac:dyDescent="0.2">
      <c r="A93" s="16"/>
      <c r="B93" s="52" t="s">
        <v>83</v>
      </c>
      <c r="C93" s="26">
        <v>1</v>
      </c>
      <c r="D93" s="24">
        <v>51.52</v>
      </c>
      <c r="E93" s="49" t="s">
        <v>38</v>
      </c>
      <c r="F93" s="19"/>
      <c r="G93" s="19">
        <v>164.8</v>
      </c>
    </row>
    <row r="94" spans="1:7" s="12" customFormat="1" x14ac:dyDescent="0.2">
      <c r="A94" s="16"/>
      <c r="B94" s="52" t="s">
        <v>84</v>
      </c>
      <c r="C94" s="26">
        <v>1</v>
      </c>
      <c r="D94" s="24">
        <v>1.5</v>
      </c>
      <c r="E94" s="49" t="s">
        <v>38</v>
      </c>
      <c r="F94" s="19"/>
      <c r="G94" s="19">
        <v>0.83</v>
      </c>
    </row>
    <row r="95" spans="1:7" s="12" customFormat="1" x14ac:dyDescent="0.2">
      <c r="A95" s="16"/>
      <c r="B95" s="52" t="s">
        <v>85</v>
      </c>
      <c r="C95" s="26">
        <v>2</v>
      </c>
      <c r="D95" s="24">
        <v>4.25</v>
      </c>
      <c r="E95" s="49" t="s">
        <v>38</v>
      </c>
      <c r="F95" s="19"/>
      <c r="G95" s="19">
        <v>54.06</v>
      </c>
    </row>
    <row r="96" spans="1:7" s="12" customFormat="1" ht="63" customHeight="1" x14ac:dyDescent="0.2">
      <c r="A96" s="16"/>
      <c r="B96" s="52" t="s">
        <v>86</v>
      </c>
      <c r="C96" s="26">
        <v>0</v>
      </c>
      <c r="D96" s="24">
        <v>0</v>
      </c>
      <c r="E96" s="49">
        <v>0</v>
      </c>
      <c r="F96" s="19"/>
      <c r="G96" s="19">
        <v>0</v>
      </c>
    </row>
    <row r="97" spans="1:7" s="12" customFormat="1" x14ac:dyDescent="0.2">
      <c r="A97" s="16"/>
      <c r="B97" s="52" t="s">
        <v>87</v>
      </c>
      <c r="C97" s="26">
        <v>2</v>
      </c>
      <c r="D97" s="24">
        <v>0.5</v>
      </c>
      <c r="E97" s="49" t="s">
        <v>38</v>
      </c>
      <c r="F97" s="19"/>
      <c r="G97" s="19">
        <v>0.55000000000000004</v>
      </c>
    </row>
    <row r="98" spans="1:7" s="12" customFormat="1" hidden="1" x14ac:dyDescent="0.2">
      <c r="A98" s="16"/>
      <c r="B98" s="52" t="s">
        <v>88</v>
      </c>
      <c r="C98" s="26">
        <v>0</v>
      </c>
      <c r="D98" s="24">
        <v>0</v>
      </c>
      <c r="E98" s="49" t="s">
        <v>38</v>
      </c>
      <c r="F98" s="19"/>
      <c r="G98" s="19"/>
    </row>
    <row r="99" spans="1:7" s="12" customFormat="1" x14ac:dyDescent="0.2">
      <c r="A99" s="16"/>
      <c r="B99" s="52" t="s">
        <v>89</v>
      </c>
      <c r="C99" s="26">
        <v>24</v>
      </c>
      <c r="D99" s="24">
        <v>1.6</v>
      </c>
      <c r="E99" s="49" t="s">
        <v>38</v>
      </c>
      <c r="F99" s="19"/>
      <c r="G99" s="19">
        <v>218.64</v>
      </c>
    </row>
    <row r="100" spans="1:7" s="12" customFormat="1" ht="25.5" x14ac:dyDescent="0.2">
      <c r="A100" s="16"/>
      <c r="B100" s="52" t="s">
        <v>90</v>
      </c>
      <c r="C100" s="26">
        <v>1</v>
      </c>
      <c r="D100" s="24">
        <v>2.2000000000000002</v>
      </c>
      <c r="E100" s="49" t="s">
        <v>38</v>
      </c>
      <c r="F100" s="19"/>
      <c r="G100" s="19">
        <v>1.22</v>
      </c>
    </row>
    <row r="101" spans="1:7" s="12" customFormat="1" x14ac:dyDescent="0.2">
      <c r="A101" s="16"/>
      <c r="B101" s="52" t="s">
        <v>91</v>
      </c>
      <c r="C101" s="26">
        <v>1</v>
      </c>
      <c r="D101" s="24">
        <v>1.1000000000000001</v>
      </c>
      <c r="E101" s="49" t="s">
        <v>38</v>
      </c>
      <c r="F101" s="19"/>
      <c r="G101" s="19">
        <v>0.61</v>
      </c>
    </row>
    <row r="102" spans="1:7" s="12" customFormat="1" x14ac:dyDescent="0.2">
      <c r="A102" s="16"/>
      <c r="B102" s="52" t="s">
        <v>92</v>
      </c>
      <c r="C102" s="26">
        <v>1</v>
      </c>
      <c r="D102" s="24">
        <v>12</v>
      </c>
      <c r="E102" s="49" t="s">
        <v>38</v>
      </c>
      <c r="F102" s="19"/>
      <c r="G102" s="19">
        <v>105.35</v>
      </c>
    </row>
    <row r="103" spans="1:7" s="12" customFormat="1" hidden="1" x14ac:dyDescent="0.2">
      <c r="A103" s="16"/>
      <c r="B103" s="52" t="s">
        <v>93</v>
      </c>
      <c r="C103" s="26">
        <v>0</v>
      </c>
      <c r="D103" s="24">
        <v>0</v>
      </c>
      <c r="E103" s="49" t="s">
        <v>38</v>
      </c>
      <c r="F103" s="19"/>
      <c r="G103" s="19">
        <v>0</v>
      </c>
    </row>
    <row r="104" spans="1:7" s="12" customFormat="1" x14ac:dyDescent="0.2">
      <c r="A104" s="16"/>
      <c r="B104" s="52" t="s">
        <v>93</v>
      </c>
      <c r="C104" s="26">
        <v>1</v>
      </c>
      <c r="D104" s="24">
        <v>6.8</v>
      </c>
      <c r="E104" s="49" t="s">
        <v>38</v>
      </c>
      <c r="F104" s="19"/>
      <c r="G104" s="19">
        <v>110.83</v>
      </c>
    </row>
    <row r="105" spans="1:7" s="12" customFormat="1" hidden="1" x14ac:dyDescent="0.2">
      <c r="A105" s="16"/>
      <c r="B105" s="52" t="s">
        <v>94</v>
      </c>
      <c r="C105" s="26">
        <v>0</v>
      </c>
      <c r="D105" s="24">
        <v>0</v>
      </c>
      <c r="E105" s="49" t="s">
        <v>43</v>
      </c>
      <c r="F105" s="19"/>
      <c r="G105" s="19">
        <v>0</v>
      </c>
    </row>
    <row r="106" spans="1:7" s="12" customFormat="1" ht="25.5" hidden="1" x14ac:dyDescent="0.2">
      <c r="A106" s="16"/>
      <c r="B106" s="52" t="s">
        <v>95</v>
      </c>
      <c r="C106" s="26">
        <v>0</v>
      </c>
      <c r="D106" s="24">
        <v>0</v>
      </c>
      <c r="E106" s="49" t="s">
        <v>96</v>
      </c>
      <c r="F106" s="19"/>
      <c r="G106" s="19">
        <v>0</v>
      </c>
    </row>
    <row r="107" spans="1:7" s="12" customFormat="1" x14ac:dyDescent="0.2">
      <c r="A107" s="16"/>
      <c r="B107" s="20" t="s">
        <v>97</v>
      </c>
      <c r="C107" s="24"/>
      <c r="D107" s="24"/>
      <c r="E107" s="24"/>
      <c r="F107" s="24"/>
      <c r="G107" s="24"/>
    </row>
    <row r="108" spans="1:7" s="12" customFormat="1" ht="24" x14ac:dyDescent="0.2">
      <c r="A108" s="16"/>
      <c r="B108" s="25" t="s">
        <v>98</v>
      </c>
      <c r="C108" s="26">
        <v>6</v>
      </c>
      <c r="D108" s="23">
        <v>1</v>
      </c>
      <c r="E108" s="24" t="s">
        <v>43</v>
      </c>
      <c r="F108" s="19"/>
      <c r="G108" s="19">
        <v>187.71</v>
      </c>
    </row>
    <row r="109" spans="1:7" s="12" customFormat="1" ht="24" hidden="1" x14ac:dyDescent="0.2">
      <c r="A109" s="16"/>
      <c r="B109" s="25" t="s">
        <v>99</v>
      </c>
      <c r="C109" s="26">
        <v>0</v>
      </c>
      <c r="D109" s="23">
        <v>0</v>
      </c>
      <c r="E109" s="24" t="s">
        <v>43</v>
      </c>
      <c r="F109" s="19"/>
      <c r="G109" s="19">
        <v>0</v>
      </c>
    </row>
    <row r="110" spans="1:7" s="12" customFormat="1" x14ac:dyDescent="0.2">
      <c r="A110" s="16"/>
      <c r="B110" s="25" t="s">
        <v>100</v>
      </c>
      <c r="C110" s="26">
        <v>10</v>
      </c>
      <c r="D110" s="23">
        <v>285</v>
      </c>
      <c r="E110" s="24" t="s">
        <v>38</v>
      </c>
      <c r="F110" s="19"/>
      <c r="G110" s="19">
        <v>1980.54</v>
      </c>
    </row>
    <row r="111" spans="1:7" s="12" customFormat="1" ht="13.5" customHeight="1" x14ac:dyDescent="0.2">
      <c r="A111" s="16"/>
      <c r="B111" s="27" t="s">
        <v>101</v>
      </c>
      <c r="C111" s="26">
        <v>10</v>
      </c>
      <c r="D111" s="23">
        <v>142.5</v>
      </c>
      <c r="E111" s="24" t="s">
        <v>38</v>
      </c>
      <c r="F111" s="19"/>
      <c r="G111" s="19">
        <v>4092.43</v>
      </c>
    </row>
    <row r="112" spans="1:7" s="12" customFormat="1" ht="24" x14ac:dyDescent="0.2">
      <c r="A112" s="16"/>
      <c r="B112" s="25" t="s">
        <v>102</v>
      </c>
      <c r="C112" s="26">
        <v>1</v>
      </c>
      <c r="D112" s="38">
        <v>5.7000000000000002E-2</v>
      </c>
      <c r="E112" s="24" t="s">
        <v>103</v>
      </c>
      <c r="F112" s="19"/>
      <c r="G112" s="19">
        <v>140.79</v>
      </c>
    </row>
    <row r="113" spans="1:7" s="12" customFormat="1" ht="13.5" customHeight="1" x14ac:dyDescent="0.2">
      <c r="A113" s="16"/>
      <c r="B113" s="25" t="s">
        <v>104</v>
      </c>
      <c r="C113" s="26">
        <v>10</v>
      </c>
      <c r="D113" s="23">
        <v>2.85</v>
      </c>
      <c r="E113" s="24" t="s">
        <v>38</v>
      </c>
      <c r="F113" s="19"/>
      <c r="G113" s="19">
        <v>32.32</v>
      </c>
    </row>
    <row r="114" spans="1:7" s="12" customFormat="1" ht="24" x14ac:dyDescent="0.2">
      <c r="A114" s="16"/>
      <c r="B114" s="25" t="s">
        <v>105</v>
      </c>
      <c r="C114" s="26">
        <v>2</v>
      </c>
      <c r="D114" s="23">
        <v>2.85</v>
      </c>
      <c r="E114" s="24" t="s">
        <v>38</v>
      </c>
      <c r="F114" s="19"/>
      <c r="G114" s="19">
        <v>46.92</v>
      </c>
    </row>
    <row r="115" spans="1:7" s="12" customFormat="1" x14ac:dyDescent="0.2">
      <c r="A115" s="16"/>
      <c r="B115" s="25" t="s">
        <v>106</v>
      </c>
      <c r="C115" s="26">
        <v>2</v>
      </c>
      <c r="D115" s="23">
        <v>2.85</v>
      </c>
      <c r="E115" s="24" t="s">
        <v>38</v>
      </c>
      <c r="F115" s="19"/>
      <c r="G115" s="19">
        <v>93.87</v>
      </c>
    </row>
    <row r="116" spans="1:7" s="12" customFormat="1" x14ac:dyDescent="0.2">
      <c r="A116" s="16"/>
      <c r="B116" s="25" t="s">
        <v>107</v>
      </c>
      <c r="C116" s="26">
        <v>5</v>
      </c>
      <c r="D116" s="23">
        <v>285</v>
      </c>
      <c r="E116" s="24" t="s">
        <v>38</v>
      </c>
      <c r="F116" s="19"/>
      <c r="G116" s="19">
        <v>527.99</v>
      </c>
    </row>
    <row r="117" spans="1:7" s="12" customFormat="1" ht="24" x14ac:dyDescent="0.2">
      <c r="A117" s="16"/>
      <c r="B117" s="25" t="s">
        <v>108</v>
      </c>
      <c r="C117" s="26">
        <v>6</v>
      </c>
      <c r="D117" s="23">
        <v>142.5</v>
      </c>
      <c r="E117" s="24" t="s">
        <v>38</v>
      </c>
      <c r="F117" s="19"/>
      <c r="G117" s="19">
        <v>2346.5100000000002</v>
      </c>
    </row>
    <row r="118" spans="1:7" s="12" customFormat="1" hidden="1" x14ac:dyDescent="0.2">
      <c r="A118" s="16"/>
      <c r="B118" s="25" t="s">
        <v>109</v>
      </c>
      <c r="C118" s="26">
        <v>0</v>
      </c>
      <c r="D118" s="23">
        <v>0.98999999999999988</v>
      </c>
      <c r="E118" s="24" t="s">
        <v>103</v>
      </c>
      <c r="F118" s="19"/>
      <c r="G118" s="19"/>
    </row>
    <row r="119" spans="1:7" s="12" customFormat="1" hidden="1" x14ac:dyDescent="0.2">
      <c r="A119" s="16"/>
      <c r="B119" s="25" t="s">
        <v>110</v>
      </c>
      <c r="C119" s="26">
        <v>0</v>
      </c>
      <c r="D119" s="23">
        <v>0.98999999999999988</v>
      </c>
      <c r="E119" s="24" t="s">
        <v>103</v>
      </c>
      <c r="F119" s="19"/>
      <c r="G119" s="19"/>
    </row>
    <row r="120" spans="1:7" s="12" customFormat="1" x14ac:dyDescent="0.2">
      <c r="A120" s="16"/>
      <c r="B120" s="25" t="s">
        <v>111</v>
      </c>
      <c r="C120" s="26">
        <v>1</v>
      </c>
      <c r="D120" s="23">
        <v>79</v>
      </c>
      <c r="E120" s="24" t="s">
        <v>38</v>
      </c>
      <c r="F120" s="19"/>
      <c r="G120" s="19">
        <v>797.8</v>
      </c>
    </row>
    <row r="121" spans="1:7" s="12" customFormat="1" ht="24" hidden="1" x14ac:dyDescent="0.2">
      <c r="A121" s="16"/>
      <c r="B121" s="25" t="s">
        <v>112</v>
      </c>
      <c r="C121" s="26">
        <v>0</v>
      </c>
      <c r="D121" s="23">
        <v>0</v>
      </c>
      <c r="E121" s="24">
        <v>0</v>
      </c>
      <c r="F121" s="19"/>
      <c r="G121" s="19">
        <v>0</v>
      </c>
    </row>
    <row r="122" spans="1:7" s="12" customFormat="1" x14ac:dyDescent="0.2">
      <c r="A122" s="16"/>
      <c r="B122" s="25" t="s">
        <v>113</v>
      </c>
      <c r="C122" s="26">
        <v>109</v>
      </c>
      <c r="D122" s="23">
        <v>1</v>
      </c>
      <c r="E122" s="24" t="s">
        <v>43</v>
      </c>
      <c r="F122" s="19"/>
      <c r="G122" s="19">
        <v>1548.7199999999998</v>
      </c>
    </row>
    <row r="123" spans="1:7" s="12" customFormat="1" hidden="1" x14ac:dyDescent="0.2">
      <c r="A123" s="16"/>
      <c r="B123" s="25" t="s">
        <v>114</v>
      </c>
      <c r="C123" s="26">
        <v>0</v>
      </c>
      <c r="D123" s="23">
        <v>0</v>
      </c>
      <c r="E123" s="24">
        <v>0</v>
      </c>
      <c r="F123" s="19"/>
      <c r="G123" s="19">
        <v>0</v>
      </c>
    </row>
    <row r="124" spans="1:7" s="12" customFormat="1" x14ac:dyDescent="0.2">
      <c r="A124" s="16"/>
      <c r="B124" s="25" t="s">
        <v>115</v>
      </c>
      <c r="C124" s="26">
        <v>10</v>
      </c>
      <c r="D124" s="23">
        <v>13</v>
      </c>
      <c r="E124" s="24" t="s">
        <v>38</v>
      </c>
      <c r="F124" s="19"/>
      <c r="G124" s="19">
        <v>469.31</v>
      </c>
    </row>
    <row r="125" spans="1:7" s="12" customFormat="1" ht="13.5" hidden="1" customHeight="1" x14ac:dyDescent="0.2">
      <c r="A125" s="16"/>
      <c r="B125" s="25">
        <v>0</v>
      </c>
      <c r="C125" s="26">
        <v>0</v>
      </c>
      <c r="D125" s="23">
        <v>0</v>
      </c>
      <c r="E125" s="24">
        <v>0</v>
      </c>
      <c r="F125" s="19">
        <v>0</v>
      </c>
      <c r="G125" s="19"/>
    </row>
    <row r="126" spans="1:7" s="12" customFormat="1" hidden="1" x14ac:dyDescent="0.2">
      <c r="A126" s="16"/>
      <c r="B126" s="25"/>
      <c r="C126" s="26"/>
      <c r="D126" s="19"/>
      <c r="E126" s="24"/>
      <c r="F126" s="19"/>
      <c r="G126" s="19"/>
    </row>
    <row r="127" spans="1:7" s="12" customFormat="1" x14ac:dyDescent="0.2">
      <c r="A127" s="16"/>
      <c r="B127" s="28" t="s">
        <v>116</v>
      </c>
      <c r="C127" s="26"/>
      <c r="D127" s="19"/>
      <c r="E127" s="24"/>
      <c r="F127" s="19"/>
      <c r="G127" s="19"/>
    </row>
    <row r="128" spans="1:7" s="12" customFormat="1" hidden="1" x14ac:dyDescent="0.2">
      <c r="A128" s="16"/>
      <c r="B128" s="25"/>
      <c r="C128" s="26"/>
      <c r="D128" s="24"/>
      <c r="E128" s="24"/>
      <c r="F128" s="19"/>
      <c r="G128" s="19"/>
    </row>
    <row r="129" spans="1:7" s="12" customFormat="1" ht="24" x14ac:dyDescent="0.2">
      <c r="A129" s="16"/>
      <c r="B129" s="25" t="s">
        <v>138</v>
      </c>
      <c r="C129" s="23">
        <v>62</v>
      </c>
      <c r="D129" s="24">
        <v>285</v>
      </c>
      <c r="E129" s="24" t="s">
        <v>38</v>
      </c>
      <c r="F129" s="19"/>
      <c r="G129" s="19">
        <v>6772.68</v>
      </c>
    </row>
    <row r="130" spans="1:7" s="12" customFormat="1" ht="24" hidden="1" x14ac:dyDescent="0.2">
      <c r="A130" s="16"/>
      <c r="B130" s="25" t="s">
        <v>112</v>
      </c>
      <c r="C130" s="23">
        <v>0</v>
      </c>
      <c r="D130" s="24">
        <v>0</v>
      </c>
      <c r="E130" s="24" t="s">
        <v>38</v>
      </c>
      <c r="F130" s="19"/>
      <c r="G130" s="19">
        <v>0</v>
      </c>
    </row>
    <row r="131" spans="1:7" s="12" customFormat="1" x14ac:dyDescent="0.2">
      <c r="A131" s="16"/>
      <c r="B131" s="25" t="s">
        <v>113</v>
      </c>
      <c r="C131" s="23">
        <v>110</v>
      </c>
      <c r="D131" s="24">
        <v>1</v>
      </c>
      <c r="E131" s="24" t="s">
        <v>43</v>
      </c>
      <c r="F131" s="19"/>
      <c r="G131" s="19">
        <v>1476.49</v>
      </c>
    </row>
    <row r="132" spans="1:7" s="12" customFormat="1" hidden="1" x14ac:dyDescent="0.2">
      <c r="A132" s="16"/>
      <c r="B132" s="25" t="s">
        <v>139</v>
      </c>
      <c r="C132" s="23">
        <v>0</v>
      </c>
      <c r="D132" s="24">
        <v>0</v>
      </c>
      <c r="E132" s="24" t="s">
        <v>38</v>
      </c>
      <c r="F132" s="19"/>
      <c r="G132" s="19">
        <v>0</v>
      </c>
    </row>
    <row r="133" spans="1:7" s="12" customFormat="1" x14ac:dyDescent="0.2">
      <c r="A133" s="16"/>
      <c r="B133" s="25" t="s">
        <v>140</v>
      </c>
      <c r="C133" s="23">
        <v>29</v>
      </c>
      <c r="D133" s="24">
        <v>885</v>
      </c>
      <c r="E133" s="24" t="s">
        <v>38</v>
      </c>
      <c r="F133" s="19"/>
      <c r="G133" s="19">
        <v>9200.1200000000008</v>
      </c>
    </row>
    <row r="134" spans="1:7" s="12" customFormat="1" ht="24" x14ac:dyDescent="0.2">
      <c r="A134" s="16"/>
      <c r="B134" s="25" t="s">
        <v>141</v>
      </c>
      <c r="C134" s="23">
        <v>2</v>
      </c>
      <c r="D134" s="24">
        <v>885</v>
      </c>
      <c r="E134" s="24" t="s">
        <v>38</v>
      </c>
      <c r="F134" s="19"/>
      <c r="G134" s="19">
        <v>8447.44</v>
      </c>
    </row>
    <row r="135" spans="1:7" s="12" customFormat="1" x14ac:dyDescent="0.2">
      <c r="A135" s="16"/>
      <c r="B135" s="25" t="s">
        <v>142</v>
      </c>
      <c r="C135" s="23">
        <v>1</v>
      </c>
      <c r="D135" s="24">
        <v>885</v>
      </c>
      <c r="E135" s="24" t="s">
        <v>38</v>
      </c>
      <c r="F135" s="19"/>
      <c r="G135" s="19">
        <v>659.44</v>
      </c>
    </row>
    <row r="136" spans="1:7" s="12" customFormat="1" x14ac:dyDescent="0.2">
      <c r="A136" s="16"/>
      <c r="B136" s="25" t="s">
        <v>143</v>
      </c>
      <c r="C136" s="23">
        <v>1</v>
      </c>
      <c r="D136" s="24">
        <v>885</v>
      </c>
      <c r="E136" s="24" t="s">
        <v>38</v>
      </c>
      <c r="F136" s="19"/>
      <c r="G136" s="19">
        <v>375.46</v>
      </c>
    </row>
    <row r="137" spans="1:7" s="12" customFormat="1" hidden="1" x14ac:dyDescent="0.2">
      <c r="A137" s="16"/>
      <c r="B137" s="25" t="s">
        <v>114</v>
      </c>
      <c r="C137" s="23">
        <v>0</v>
      </c>
      <c r="D137" s="24">
        <v>0</v>
      </c>
      <c r="E137" s="24" t="s">
        <v>38</v>
      </c>
      <c r="F137" s="19"/>
      <c r="G137" s="19">
        <v>0</v>
      </c>
    </row>
    <row r="138" spans="1:7" s="12" customFormat="1" x14ac:dyDescent="0.2">
      <c r="A138" s="16"/>
      <c r="B138" s="25" t="s">
        <v>115</v>
      </c>
      <c r="C138" s="23">
        <v>12</v>
      </c>
      <c r="D138" s="24">
        <v>13</v>
      </c>
      <c r="E138" s="24" t="s">
        <v>38</v>
      </c>
      <c r="F138" s="19"/>
      <c r="G138" s="19">
        <v>112.64</v>
      </c>
    </row>
    <row r="139" spans="1:7" s="12" customFormat="1" hidden="1" x14ac:dyDescent="0.2">
      <c r="A139" s="16"/>
      <c r="B139" s="25" t="s">
        <v>144</v>
      </c>
      <c r="C139" s="23">
        <v>0</v>
      </c>
      <c r="D139" s="24">
        <v>0</v>
      </c>
      <c r="E139" s="24" t="s">
        <v>43</v>
      </c>
      <c r="F139" s="19"/>
      <c r="G139" s="19"/>
    </row>
    <row r="140" spans="1:7" s="12" customFormat="1" hidden="1" x14ac:dyDescent="0.2">
      <c r="A140" s="16"/>
      <c r="B140" s="25" t="s">
        <v>145</v>
      </c>
      <c r="C140" s="23">
        <v>1.4000000000000001</v>
      </c>
      <c r="D140" s="24">
        <v>1.3</v>
      </c>
      <c r="E140" s="24"/>
      <c r="F140" s="19"/>
      <c r="G140" s="19"/>
    </row>
    <row r="141" spans="1:7" s="12" customFormat="1" hidden="1" x14ac:dyDescent="0.2">
      <c r="A141" s="16"/>
      <c r="B141" s="25">
        <v>0</v>
      </c>
      <c r="C141" s="23">
        <v>0</v>
      </c>
      <c r="D141" s="24">
        <v>0</v>
      </c>
      <c r="E141" s="24"/>
      <c r="F141" s="19"/>
      <c r="G141" s="19">
        <v>0</v>
      </c>
    </row>
    <row r="142" spans="1:7" s="12" customFormat="1" x14ac:dyDescent="0.2">
      <c r="A142" s="16"/>
      <c r="B142" s="53" t="s">
        <v>117</v>
      </c>
      <c r="C142" s="49"/>
      <c r="D142" s="24"/>
      <c r="E142" s="24"/>
      <c r="F142" s="19"/>
      <c r="G142" s="19"/>
    </row>
    <row r="143" spans="1:7" s="12" customFormat="1" ht="24" x14ac:dyDescent="0.2">
      <c r="A143" s="16"/>
      <c r="B143" s="25" t="s">
        <v>118</v>
      </c>
      <c r="C143" s="26">
        <v>12</v>
      </c>
      <c r="D143" s="24">
        <v>511.76</v>
      </c>
      <c r="E143" s="49" t="s">
        <v>119</v>
      </c>
      <c r="F143" s="19"/>
      <c r="G143" s="19">
        <v>7247.38</v>
      </c>
    </row>
    <row r="144" spans="1:7" s="12" customFormat="1" x14ac:dyDescent="0.2">
      <c r="A144" s="16"/>
      <c r="B144" s="53" t="s">
        <v>120</v>
      </c>
      <c r="C144" s="54"/>
      <c r="D144" s="24"/>
      <c r="E144" s="24"/>
      <c r="F144" s="19"/>
      <c r="G144" s="19"/>
    </row>
    <row r="145" spans="1:7" s="12" customFormat="1" ht="24" x14ac:dyDescent="0.2">
      <c r="A145" s="16"/>
      <c r="B145" s="25" t="s">
        <v>121</v>
      </c>
      <c r="C145" s="26">
        <f>C143</f>
        <v>12</v>
      </c>
      <c r="D145" s="24">
        <f>D143</f>
        <v>511.76</v>
      </c>
      <c r="E145" s="49" t="s">
        <v>119</v>
      </c>
      <c r="F145" s="19"/>
      <c r="G145" s="19">
        <v>18769.34</v>
      </c>
    </row>
    <row r="146" spans="1:7" s="31" customFormat="1" ht="12" x14ac:dyDescent="0.2">
      <c r="A146" s="29"/>
      <c r="B146" s="55"/>
      <c r="C146" s="24"/>
      <c r="D146" s="24"/>
      <c r="E146" s="56" t="s">
        <v>122</v>
      </c>
      <c r="F146" s="3"/>
      <c r="G146" s="30">
        <f>SUM(G25:G145)</f>
        <v>185746.17451912392</v>
      </c>
    </row>
    <row r="147" spans="1:7" s="31" customFormat="1" ht="12" x14ac:dyDescent="0.2">
      <c r="A147" s="29"/>
      <c r="B147" s="57"/>
      <c r="C147" s="58"/>
      <c r="D147" s="58"/>
      <c r="E147" s="58"/>
      <c r="F147" s="59"/>
      <c r="G147" s="32"/>
    </row>
    <row r="148" spans="1:7" s="2" customFormat="1" x14ac:dyDescent="0.2">
      <c r="A148" s="33"/>
      <c r="B148" s="57"/>
      <c r="C148" s="58"/>
      <c r="D148" s="58"/>
      <c r="E148" s="58"/>
      <c r="F148" s="59"/>
      <c r="G148" s="63" t="s">
        <v>123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9:E49"/>
    <mergeCell ref="B68:E68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С17</vt:lpstr>
      <vt:lpstr>С17!Область_печати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2020-03-27T04:25:50Z</dcterms:created>
  <dcterms:modified xsi:type="dcterms:W3CDTF">2020-03-30T07:02:21Z</dcterms:modified>
</cp:coreProperties>
</file>