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2.8" sheetId="2" r:id="rId1"/>
    <sheet name="С17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С17!#REF!</definedName>
    <definedName name="_Par114" localSheetId="1">С17!#REF!</definedName>
    <definedName name="_Par115" localSheetId="1">С17!#REF!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С17!#REF!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С17!$A$1:$G$148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71" i="2" s="1"/>
  <c r="D67" i="2"/>
  <c r="D66" i="2"/>
  <c r="D58" i="2"/>
  <c r="D57" i="2"/>
  <c r="D56" i="2"/>
  <c r="D59" i="2" s="1"/>
  <c r="D51" i="2"/>
  <c r="D50" i="2"/>
  <c r="D46" i="2"/>
  <c r="D45" i="2"/>
  <c r="D41" i="2"/>
  <c r="D38" i="2"/>
  <c r="D16" i="2"/>
  <c r="D22" i="2" s="1"/>
  <c r="D12" i="2"/>
  <c r="D70" i="2" l="1"/>
  <c r="D25" i="2"/>
  <c r="D17" i="2"/>
  <c r="D60" i="2"/>
  <c r="D61" i="2" s="1"/>
  <c r="D90" i="2"/>
  <c r="D91" i="2" s="1"/>
  <c r="C145" i="1"/>
  <c r="D145" i="1"/>
  <c r="G79" i="1"/>
  <c r="G70" i="1"/>
  <c r="G146" i="1"/>
</calcChain>
</file>

<file path=xl/sharedStrings.xml><?xml version="1.0" encoding="utf-8"?>
<sst xmlns="http://schemas.openxmlformats.org/spreadsheetml/2006/main" count="427" uniqueCount="215">
  <si>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</si>
  <si>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</si>
  <si>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</si>
  <si>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</si>
  <si>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</si>
  <si>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</si>
  <si>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</si>
  <si>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</si>
  <si>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</si>
  <si>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</si>
  <si>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</si>
  <si>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</si>
  <si>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</si>
  <si>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</si>
  <si>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</si>
  <si>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</si>
  <si>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</si>
  <si>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</si>
  <si>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17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</si>
  <si>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</si>
  <si>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</si>
  <si>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</si>
  <si>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</si>
  <si>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</si>
  <si>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29.12.2016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</si>
  <si>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</si>
  <si>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</si>
  <si>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</si>
  <si>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Ремонт цоколя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</si>
  <si>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</si>
  <si>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</si>
  <si>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</si>
  <si>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</si>
  <si>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</si>
  <si>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</si>
  <si>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</si>
  <si>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</si>
  <si>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</si>
  <si>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</si>
  <si>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</si>
  <si>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</si>
  <si>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</si>
  <si>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</si>
  <si>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</si>
  <si>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>Ремонт железобетонных балконных плит (кв.№7 )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</si>
  <si>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</si>
  <si>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</si>
  <si>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</si>
  <si>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</si>
  <si>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</si>
  <si>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</si>
  <si>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</si>
  <si>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</si>
  <si>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</si>
  <si>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</si>
  <si>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</si>
  <si>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</si>
  <si>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</si>
  <si>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</si>
  <si>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</si>
  <si>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</si>
  <si>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</si>
  <si>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</si>
  <si>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</si>
  <si>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</si>
  <si>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</si>
  <si>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</si>
  <si>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</si>
  <si>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</si>
  <si>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</si>
  <si>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</si>
  <si>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</si>
  <si>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</si>
  <si>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</si>
  <si>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</si>
  <si>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</si>
  <si>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</si>
  <si>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</si>
  <si>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</si>
  <si>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</si>
  <si>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</si>
  <si>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</si>
  <si>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</si>
  <si>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</si>
  <si>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</si>
  <si>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</si>
  <si>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</si>
  <si>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</si>
  <si>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</si>
  <si>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</si>
  <si>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</si>
  <si>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</si>
  <si>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</si>
  <si>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</si>
  <si>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</si>
  <si>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</si>
  <si>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</si>
  <si>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</si>
  <si>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</si>
  <si>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</si>
  <si>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</si>
  <si>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</si>
  <si>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</si>
  <si>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</si>
  <si>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</si>
  <si>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</si>
  <si>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</si>
  <si>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</si>
  <si>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</si>
  <si>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</si>
  <si>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</si>
  <si>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</si>
  <si>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</si>
  <si>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</si>
  <si>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</si>
  <si>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</si>
  <si>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</si>
  <si>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</si>
  <si>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</si>
  <si>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</si>
  <si>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</si>
  <si>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</si>
  <si>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</si>
  <si>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</si>
  <si>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</si>
  <si>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Приложение 1</t>
  </si>
  <si>
    <t>Очистка чердачного помещения от снега</t>
  </si>
  <si>
    <t>Ремонт кровли</t>
  </si>
  <si>
    <t>Изоляция труб системы отопления</t>
  </si>
  <si>
    <t>Прочистка канализационных лежаков</t>
  </si>
  <si>
    <t>Снятие  пружины</t>
  </si>
  <si>
    <t>Замена замка в эл.щитовой</t>
  </si>
  <si>
    <t>шт.</t>
  </si>
  <si>
    <t>Установка  пружины</t>
  </si>
  <si>
    <t>Ревизия ВРУ</t>
  </si>
  <si>
    <t>Ревизия светильников уличного освещения</t>
  </si>
  <si>
    <t xml:space="preserve">Ревизия светильников </t>
  </si>
  <si>
    <t>Поверка приборов учета горячей воды с заменой неисправных средств измерений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</si>
  <si>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</si>
  <si>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</si>
  <si>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</si>
  <si>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</si>
  <si>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</si>
  <si>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</si>
  <si>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Очистка приямков</t>
  </si>
  <si>
    <t>Погрузка мусора на автотранспорт вручную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</si>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</sst>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7" fontId="22" fillId="0" borderId="0">
      <protection locked="0"/>
    </xf>
    <xf numFmtId="168" fontId="22" fillId="0" borderId="5">
      <protection locked="0"/>
    </xf>
    <xf numFmtId="167" fontId="23" fillId="0" borderId="0">
      <protection locked="0"/>
    </xf>
    <xf numFmtId="168" fontId="23" fillId="0" borderId="6">
      <protection locked="0"/>
    </xf>
    <xf numFmtId="169" fontId="22" fillId="0" borderId="0">
      <protection locked="0"/>
    </xf>
    <xf numFmtId="170" fontId="22" fillId="0" borderId="0">
      <protection locked="0"/>
    </xf>
    <xf numFmtId="169" fontId="23" fillId="0" borderId="0">
      <protection locked="0"/>
    </xf>
    <xf numFmtId="170" fontId="23" fillId="0" borderId="0">
      <protection locked="0"/>
    </xf>
    <xf numFmtId="171" fontId="22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0" borderId="0" applyNumberFormat="0" applyFill="0" applyBorder="0" applyProtection="0">
      <alignment horizontal="left" vertical="top" wrapText="1"/>
    </xf>
    <xf numFmtId="0" fontId="28" fillId="16" borderId="0" applyNumberFormat="0" applyBorder="0" applyProtection="0">
      <alignment horizontal="left" vertical="top" wrapText="1"/>
    </xf>
    <xf numFmtId="0" fontId="28" fillId="17" borderId="0" applyNumberFormat="0" applyBorder="0" applyProtection="0">
      <alignment horizontal="left" vertical="top" wrapText="1"/>
    </xf>
    <xf numFmtId="0" fontId="27" fillId="18" borderId="0" applyNumberFormat="0" applyBorder="0" applyProtection="0">
      <alignment horizontal="left" vertical="top" wrapText="1"/>
    </xf>
    <xf numFmtId="0" fontId="29" fillId="19" borderId="0" applyNumberFormat="0" applyBorder="0" applyProtection="0">
      <alignment horizontal="left" vertical="top" wrapText="1"/>
    </xf>
    <xf numFmtId="0" fontId="30" fillId="20" borderId="0" applyNumberFormat="0" applyBorder="0" applyProtection="0">
      <alignment horizontal="left" vertical="top" wrapText="1"/>
    </xf>
    <xf numFmtId="0" fontId="12" fillId="0" borderId="0"/>
    <xf numFmtId="0" fontId="31" fillId="0" borderId="0" applyNumberFormat="0" applyFill="0" applyBorder="0" applyProtection="0">
      <alignment horizontal="left" vertical="top" wrapText="1"/>
    </xf>
    <xf numFmtId="0" fontId="32" fillId="21" borderId="0" applyNumberFormat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37" fillId="22" borderId="7" applyNumberFormat="0" applyProtection="0">
      <alignment horizontal="left" vertical="top" wrapText="1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center" vertical="top"/>
    </xf>
    <xf numFmtId="0" fontId="35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39" fillId="7" borderId="7" applyNumberFormat="0" applyAlignment="0" applyProtection="0"/>
    <xf numFmtId="0" fontId="40" fillId="27" borderId="8" applyNumberFormat="0" applyAlignment="0" applyProtection="0"/>
    <xf numFmtId="0" fontId="41" fillId="27" borderId="7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28" borderId="13" applyNumberFormat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0" fillId="0" borderId="0"/>
    <xf numFmtId="0" fontId="5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5" fillId="0" borderId="0">
      <alignment horizontal="left" vertical="top" wrapText="1"/>
    </xf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4" fillId="0" borderId="15" applyNumberFormat="0" applyFill="0" applyAlignment="0" applyProtection="0"/>
    <xf numFmtId="0" fontId="55" fillId="0" borderId="0"/>
    <xf numFmtId="0" fontId="56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0" fontId="58" fillId="4" borderId="0" applyNumberFormat="0" applyBorder="0" applyAlignment="0" applyProtection="0"/>
  </cellStyleXfs>
  <cellXfs count="107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49" fontId="18" fillId="0" borderId="1" xfId="1" applyNumberFormat="1" applyFont="1" applyFill="1" applyBorder="1" applyAlignment="1">
      <alignment horizontal="left" vertical="center"/>
    </xf>
    <xf numFmtId="0" fontId="20" fillId="0" borderId="0" xfId="1" applyFont="1" applyBorder="1"/>
    <xf numFmtId="4" fontId="18" fillId="0" borderId="1" xfId="1" applyNumberFormat="1" applyFont="1" applyFill="1" applyBorder="1" applyAlignment="1">
      <alignment horizontal="center" vertical="center"/>
    </xf>
    <xf numFmtId="0" fontId="21" fillId="0" borderId="0" xfId="1" applyFont="1"/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164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8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wrapText="1"/>
    </xf>
    <xf numFmtId="2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18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60" fillId="0" borderId="1" xfId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61" fillId="0" borderId="0" xfId="1" applyFont="1" applyFill="1" applyAlignment="1">
      <alignment horizontal="right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18" fillId="0" borderId="4" xfId="1" applyNumberFormat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6" fontId="64" fillId="0" borderId="0" xfId="0" applyNumberFormat="1" applyFont="1" applyFill="1" applyBorder="1" applyAlignment="1">
      <alignment horizontal="right" vertical="center"/>
    </xf>
    <xf numFmtId="0" fontId="63" fillId="0" borderId="0" xfId="0" applyFont="1" applyFill="1"/>
    <xf numFmtId="0" fontId="15" fillId="0" borderId="16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/>
    </xf>
    <xf numFmtId="14" fontId="65" fillId="0" borderId="1" xfId="0" applyNumberFormat="1" applyFont="1" applyFill="1" applyBorder="1" applyAlignment="1">
      <alignment horizontal="center"/>
    </xf>
    <xf numFmtId="0" fontId="63" fillId="0" borderId="1" xfId="0" applyFont="1" applyFill="1" applyBorder="1"/>
    <xf numFmtId="0" fontId="65" fillId="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5" fillId="0" borderId="1" xfId="0" applyFont="1" applyFill="1" applyBorder="1"/>
    <xf numFmtId="4" fontId="65" fillId="0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vertical="top" wrapText="1"/>
    </xf>
    <xf numFmtId="0" fontId="64" fillId="0" borderId="1" xfId="0" applyFont="1" applyFill="1" applyBorder="1" applyAlignment="1">
      <alignment horizontal="justify" vertical="center" wrapText="1"/>
    </xf>
    <xf numFmtId="49" fontId="64" fillId="0" borderId="1" xfId="0" applyNumberFormat="1" applyFont="1" applyFill="1" applyBorder="1" applyAlignment="1">
      <alignment horizontal="justify" vertical="center" wrapText="1"/>
    </xf>
    <xf numFmtId="0" fontId="64" fillId="0" borderId="2" xfId="0" applyFont="1" applyFill="1" applyBorder="1" applyAlignment="1">
      <alignment horizontal="left" vertical="center" wrapText="1"/>
    </xf>
    <xf numFmtId="0" fontId="64" fillId="0" borderId="3" xfId="0" applyFont="1" applyFill="1" applyBorder="1" applyAlignment="1">
      <alignment horizontal="left" vertical="center" wrapText="1"/>
    </xf>
    <xf numFmtId="0" fontId="64" fillId="0" borderId="4" xfId="0" applyFont="1" applyFill="1" applyBorder="1" applyAlignment="1">
      <alignment horizontal="left" vertical="center" wrapText="1"/>
    </xf>
    <xf numFmtId="3" fontId="6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wrapText="1"/>
    </xf>
    <xf numFmtId="0" fontId="65" fillId="0" borderId="1" xfId="0" applyFont="1" applyFill="1" applyBorder="1" applyAlignment="1">
      <alignment vertical="top"/>
    </xf>
    <xf numFmtId="4" fontId="66" fillId="0" borderId="1" xfId="0" applyNumberFormat="1" applyFont="1" applyFill="1" applyBorder="1" applyAlignment="1">
      <alignment wrapText="1"/>
    </xf>
    <xf numFmtId="4" fontId="66" fillId="0" borderId="1" xfId="0" applyNumberFormat="1" applyFont="1" applyFill="1" applyBorder="1"/>
    <xf numFmtId="4" fontId="65" fillId="0" borderId="1" xfId="0" applyNumberFormat="1" applyFont="1" applyFill="1" applyBorder="1" applyAlignment="1">
      <alignment horizontal="center" vertical="center"/>
    </xf>
    <xf numFmtId="166" fontId="64" fillId="0" borderId="1" xfId="0" applyNumberFormat="1" applyFont="1" applyFill="1" applyBorder="1" applyAlignment="1">
      <alignment horizontal="center" vertical="center" wrapText="1"/>
    </xf>
    <xf numFmtId="0" fontId="65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T96" sqref="T96"/>
    </sheetView>
  </sheetViews>
  <sheetFormatPr defaultRowHeight="15" x14ac:dyDescent="0.25"/>
  <cols>
    <col min="1" max="1" width="4.28515625" style="106" customWidth="1"/>
    <col min="2" max="2" width="62.28515625" style="82" customWidth="1"/>
    <col min="3" max="3" width="10.85546875" style="82" customWidth="1"/>
    <col min="4" max="4" width="18.42578125" style="106" customWidth="1"/>
    <col min="5" max="16384" width="9.140625" style="82"/>
  </cols>
  <sheetData>
    <row r="1" spans="1:4" ht="19.5" x14ac:dyDescent="0.25">
      <c r="A1" s="79" t="s">
        <v>146</v>
      </c>
      <c r="B1" s="79"/>
      <c r="C1" s="79"/>
      <c r="D1" s="79"/>
    </row>
    <row r="2" spans="1:4" x14ac:dyDescent="0.25">
      <c r="A2" s="80" t="s">
        <v>147</v>
      </c>
      <c r="B2" s="80"/>
      <c r="C2" s="80"/>
      <c r="D2" s="80"/>
    </row>
    <row r="3" spans="1:4" x14ac:dyDescent="0.25">
      <c r="A3" s="83" t="s">
        <v>18</v>
      </c>
      <c r="B3" s="83"/>
      <c r="C3" s="83"/>
      <c r="D3" s="83"/>
    </row>
    <row r="4" spans="1:4" ht="25.5" x14ac:dyDescent="0.25">
      <c r="A4" s="84" t="s">
        <v>148</v>
      </c>
      <c r="B4" s="84" t="s">
        <v>149</v>
      </c>
      <c r="C4" s="84" t="s">
        <v>150</v>
      </c>
      <c r="D4" s="84" t="s">
        <v>151</v>
      </c>
    </row>
    <row r="5" spans="1:4" x14ac:dyDescent="0.25">
      <c r="A5" s="85">
        <v>1</v>
      </c>
      <c r="B5" s="85" t="s">
        <v>152</v>
      </c>
      <c r="C5" s="86" t="s">
        <v>153</v>
      </c>
      <c r="D5" s="87">
        <v>43920</v>
      </c>
    </row>
    <row r="6" spans="1:4" x14ac:dyDescent="0.25">
      <c r="A6" s="85">
        <v>2</v>
      </c>
      <c r="B6" s="85" t="s">
        <v>154</v>
      </c>
      <c r="C6" s="88"/>
      <c r="D6" s="89" t="s">
        <v>155</v>
      </c>
    </row>
    <row r="7" spans="1:4" x14ac:dyDescent="0.25">
      <c r="A7" s="85">
        <v>3</v>
      </c>
      <c r="B7" s="85" t="s">
        <v>156</v>
      </c>
      <c r="C7" s="88"/>
      <c r="D7" s="89" t="s">
        <v>157</v>
      </c>
    </row>
    <row r="8" spans="1:4" ht="27.75" customHeight="1" x14ac:dyDescent="0.25">
      <c r="A8" s="90" t="s">
        <v>158</v>
      </c>
      <c r="B8" s="90"/>
      <c r="C8" s="90"/>
      <c r="D8" s="90"/>
    </row>
    <row r="9" spans="1:4" x14ac:dyDescent="0.25">
      <c r="A9" s="91">
        <v>4</v>
      </c>
      <c r="B9" s="85" t="s">
        <v>159</v>
      </c>
      <c r="C9" s="84" t="s">
        <v>160</v>
      </c>
      <c r="D9" s="92"/>
    </row>
    <row r="10" spans="1:4" x14ac:dyDescent="0.25">
      <c r="A10" s="91">
        <v>5</v>
      </c>
      <c r="B10" s="85" t="s">
        <v>161</v>
      </c>
      <c r="C10" s="84" t="s">
        <v>160</v>
      </c>
      <c r="D10" s="92" t="s">
        <v>162</v>
      </c>
    </row>
    <row r="11" spans="1:4" x14ac:dyDescent="0.25">
      <c r="A11" s="91">
        <v>6</v>
      </c>
      <c r="B11" s="85" t="s">
        <v>163</v>
      </c>
      <c r="C11" s="84" t="s">
        <v>160</v>
      </c>
      <c r="D11" s="92">
        <v>87986.55</v>
      </c>
    </row>
    <row r="12" spans="1:4" ht="15.75" customHeight="1" x14ac:dyDescent="0.25">
      <c r="A12" s="91">
        <v>7</v>
      </c>
      <c r="B12" s="93" t="s">
        <v>164</v>
      </c>
      <c r="C12" s="84" t="s">
        <v>160</v>
      </c>
      <c r="D12" s="92">
        <f>D13+D14</f>
        <v>172381.32</v>
      </c>
    </row>
    <row r="13" spans="1:4" x14ac:dyDescent="0.25">
      <c r="A13" s="91">
        <v>8</v>
      </c>
      <c r="B13" s="94" t="s">
        <v>165</v>
      </c>
      <c r="C13" s="84" t="s">
        <v>160</v>
      </c>
      <c r="D13" s="92">
        <v>172381.32</v>
      </c>
    </row>
    <row r="14" spans="1:4" x14ac:dyDescent="0.25">
      <c r="A14" s="91">
        <v>9</v>
      </c>
      <c r="B14" s="94" t="s">
        <v>166</v>
      </c>
      <c r="C14" s="84" t="s">
        <v>160</v>
      </c>
      <c r="D14" s="92"/>
    </row>
    <row r="15" spans="1:4" x14ac:dyDescent="0.25">
      <c r="A15" s="91">
        <v>10</v>
      </c>
      <c r="B15" s="94" t="s">
        <v>167</v>
      </c>
      <c r="C15" s="84" t="s">
        <v>160</v>
      </c>
      <c r="D15" s="92"/>
    </row>
    <row r="16" spans="1:4" x14ac:dyDescent="0.25">
      <c r="A16" s="91">
        <v>11</v>
      </c>
      <c r="B16" s="85" t="s">
        <v>168</v>
      </c>
      <c r="C16" s="84" t="s">
        <v>160</v>
      </c>
      <c r="D16" s="92">
        <f>194305.59</f>
        <v>194305.59</v>
      </c>
    </row>
    <row r="17" spans="1:4" x14ac:dyDescent="0.25">
      <c r="A17" s="91">
        <v>12</v>
      </c>
      <c r="B17" s="95" t="s">
        <v>169</v>
      </c>
      <c r="C17" s="84" t="s">
        <v>160</v>
      </c>
      <c r="D17" s="92">
        <f>D16</f>
        <v>194305.59</v>
      </c>
    </row>
    <row r="18" spans="1:4" x14ac:dyDescent="0.25">
      <c r="A18" s="91">
        <v>13</v>
      </c>
      <c r="B18" s="94" t="s">
        <v>170</v>
      </c>
      <c r="C18" s="84" t="s">
        <v>160</v>
      </c>
      <c r="D18" s="92" t="s">
        <v>162</v>
      </c>
    </row>
    <row r="19" spans="1:4" x14ac:dyDescent="0.25">
      <c r="A19" s="91">
        <v>14</v>
      </c>
      <c r="B19" s="94" t="s">
        <v>171</v>
      </c>
      <c r="C19" s="84" t="s">
        <v>160</v>
      </c>
      <c r="D19" s="92" t="s">
        <v>162</v>
      </c>
    </row>
    <row r="20" spans="1:4" x14ac:dyDescent="0.25">
      <c r="A20" s="91">
        <v>15</v>
      </c>
      <c r="B20" s="94" t="s">
        <v>172</v>
      </c>
      <c r="C20" s="84" t="s">
        <v>160</v>
      </c>
      <c r="D20" s="92" t="s">
        <v>162</v>
      </c>
    </row>
    <row r="21" spans="1:4" x14ac:dyDescent="0.25">
      <c r="A21" s="91">
        <v>16</v>
      </c>
      <c r="B21" s="94" t="s">
        <v>173</v>
      </c>
      <c r="C21" s="84" t="s">
        <v>160</v>
      </c>
      <c r="D21" s="92" t="s">
        <v>162</v>
      </c>
    </row>
    <row r="22" spans="1:4" x14ac:dyDescent="0.25">
      <c r="A22" s="91">
        <v>17</v>
      </c>
      <c r="B22" s="85" t="s">
        <v>174</v>
      </c>
      <c r="C22" s="84" t="s">
        <v>160</v>
      </c>
      <c r="D22" s="92">
        <f>D16</f>
        <v>194305.59</v>
      </c>
    </row>
    <row r="23" spans="1:4" x14ac:dyDescent="0.25">
      <c r="A23" s="91">
        <v>18</v>
      </c>
      <c r="B23" s="85" t="s">
        <v>175</v>
      </c>
      <c r="C23" s="84" t="s">
        <v>160</v>
      </c>
      <c r="D23" s="92" t="s">
        <v>162</v>
      </c>
    </row>
    <row r="24" spans="1:4" x14ac:dyDescent="0.25">
      <c r="A24" s="91">
        <v>19</v>
      </c>
      <c r="B24" s="85" t="s">
        <v>176</v>
      </c>
      <c r="C24" s="84" t="s">
        <v>160</v>
      </c>
      <c r="D24" s="92">
        <v>0</v>
      </c>
    </row>
    <row r="25" spans="1:4" x14ac:dyDescent="0.25">
      <c r="A25" s="91">
        <v>20</v>
      </c>
      <c r="B25" s="85" t="s">
        <v>177</v>
      </c>
      <c r="C25" s="84" t="s">
        <v>160</v>
      </c>
      <c r="D25" s="92">
        <f>D11+D12-D16+D9</f>
        <v>66062.28</v>
      </c>
    </row>
    <row r="26" spans="1:4" ht="27.75" customHeight="1" x14ac:dyDescent="0.25">
      <c r="A26" s="90" t="s">
        <v>178</v>
      </c>
      <c r="B26" s="90"/>
      <c r="C26" s="90"/>
      <c r="D26" s="90"/>
    </row>
    <row r="27" spans="1:4" x14ac:dyDescent="0.25">
      <c r="A27" s="91">
        <v>21</v>
      </c>
      <c r="B27" s="96" t="s">
        <v>179</v>
      </c>
      <c r="C27" s="97"/>
      <c r="D27" s="98"/>
    </row>
    <row r="28" spans="1:4" x14ac:dyDescent="0.25">
      <c r="A28" s="91">
        <v>22</v>
      </c>
      <c r="B28" s="85" t="s">
        <v>180</v>
      </c>
      <c r="C28" s="84" t="s">
        <v>160</v>
      </c>
      <c r="D28" s="92">
        <v>185746.17451912392</v>
      </c>
    </row>
    <row r="29" spans="1:4" x14ac:dyDescent="0.25">
      <c r="A29" s="91">
        <v>23</v>
      </c>
      <c r="B29" s="85" t="s">
        <v>181</v>
      </c>
      <c r="C29" s="86" t="s">
        <v>182</v>
      </c>
      <c r="D29" s="84" t="s">
        <v>125</v>
      </c>
    </row>
    <row r="30" spans="1:4" x14ac:dyDescent="0.25">
      <c r="A30" s="90" t="s">
        <v>183</v>
      </c>
      <c r="B30" s="90"/>
      <c r="C30" s="90"/>
      <c r="D30" s="90"/>
    </row>
    <row r="31" spans="1:4" x14ac:dyDescent="0.25">
      <c r="A31" s="91">
        <v>24</v>
      </c>
      <c r="B31" s="85" t="s">
        <v>184</v>
      </c>
      <c r="C31" s="84" t="s">
        <v>185</v>
      </c>
      <c r="D31" s="99">
        <v>0</v>
      </c>
    </row>
    <row r="32" spans="1:4" x14ac:dyDescent="0.25">
      <c r="A32" s="91">
        <v>25</v>
      </c>
      <c r="B32" s="85" t="s">
        <v>186</v>
      </c>
      <c r="C32" s="84" t="s">
        <v>185</v>
      </c>
      <c r="D32" s="99">
        <v>0</v>
      </c>
    </row>
    <row r="33" spans="1:4" x14ac:dyDescent="0.25">
      <c r="A33" s="91">
        <v>26</v>
      </c>
      <c r="B33" s="85" t="s">
        <v>187</v>
      </c>
      <c r="C33" s="84" t="s">
        <v>185</v>
      </c>
      <c r="D33" s="99">
        <v>0</v>
      </c>
    </row>
    <row r="34" spans="1:4" x14ac:dyDescent="0.25">
      <c r="A34" s="91">
        <v>27</v>
      </c>
      <c r="B34" s="85" t="s">
        <v>188</v>
      </c>
      <c r="C34" s="84" t="s">
        <v>160</v>
      </c>
      <c r="D34" s="92">
        <v>0</v>
      </c>
    </row>
    <row r="35" spans="1:4" x14ac:dyDescent="0.25">
      <c r="A35" s="90" t="s">
        <v>189</v>
      </c>
      <c r="B35" s="90"/>
      <c r="C35" s="90"/>
      <c r="D35" s="90"/>
    </row>
    <row r="36" spans="1:4" x14ac:dyDescent="0.25">
      <c r="A36" s="91">
        <v>28</v>
      </c>
      <c r="B36" s="85" t="s">
        <v>159</v>
      </c>
      <c r="C36" s="84" t="s">
        <v>160</v>
      </c>
      <c r="D36" s="92">
        <v>0</v>
      </c>
    </row>
    <row r="37" spans="1:4" x14ac:dyDescent="0.25">
      <c r="A37" s="91">
        <v>29</v>
      </c>
      <c r="B37" s="85" t="s">
        <v>161</v>
      </c>
      <c r="C37" s="84" t="s">
        <v>160</v>
      </c>
      <c r="D37" s="92"/>
    </row>
    <row r="38" spans="1:4" ht="15.75" customHeight="1" x14ac:dyDescent="0.25">
      <c r="A38" s="91">
        <v>30</v>
      </c>
      <c r="B38" s="85" t="s">
        <v>163</v>
      </c>
      <c r="C38" s="84" t="s">
        <v>160</v>
      </c>
      <c r="D38" s="92">
        <f>405325.84-87986.55</f>
        <v>317339.29000000004</v>
      </c>
    </row>
    <row r="39" spans="1:4" x14ac:dyDescent="0.25">
      <c r="A39" s="91">
        <v>31</v>
      </c>
      <c r="B39" s="85" t="s">
        <v>175</v>
      </c>
      <c r="C39" s="84" t="s">
        <v>160</v>
      </c>
      <c r="D39" s="92"/>
    </row>
    <row r="40" spans="1:4" x14ac:dyDescent="0.25">
      <c r="A40" s="91">
        <v>32</v>
      </c>
      <c r="B40" s="85" t="s">
        <v>176</v>
      </c>
      <c r="C40" s="84" t="s">
        <v>160</v>
      </c>
      <c r="D40" s="92"/>
    </row>
    <row r="41" spans="1:4" x14ac:dyDescent="0.25">
      <c r="A41" s="91">
        <v>33</v>
      </c>
      <c r="B41" s="85" t="s">
        <v>177</v>
      </c>
      <c r="C41" s="84" t="s">
        <v>160</v>
      </c>
      <c r="D41" s="92">
        <f>D48+D58+D68+D78+D88</f>
        <v>237749.93</v>
      </c>
    </row>
    <row r="42" spans="1:4" x14ac:dyDescent="0.25">
      <c r="A42" s="90" t="s">
        <v>190</v>
      </c>
      <c r="B42" s="90"/>
      <c r="C42" s="90"/>
      <c r="D42" s="90"/>
    </row>
    <row r="43" spans="1:4" ht="26.25" x14ac:dyDescent="0.25">
      <c r="A43" s="91">
        <v>34</v>
      </c>
      <c r="B43" s="85" t="s">
        <v>191</v>
      </c>
      <c r="C43" s="84" t="s">
        <v>162</v>
      </c>
      <c r="D43" s="100" t="s">
        <v>192</v>
      </c>
    </row>
    <row r="44" spans="1:4" x14ac:dyDescent="0.25">
      <c r="A44" s="91">
        <v>35</v>
      </c>
      <c r="B44" s="85" t="s">
        <v>150</v>
      </c>
      <c r="C44" s="84" t="s">
        <v>162</v>
      </c>
      <c r="D44" s="89" t="s">
        <v>193</v>
      </c>
    </row>
    <row r="45" spans="1:4" x14ac:dyDescent="0.25">
      <c r="A45" s="91">
        <v>36</v>
      </c>
      <c r="B45" s="85" t="s">
        <v>194</v>
      </c>
      <c r="C45" s="84" t="s">
        <v>195</v>
      </c>
      <c r="D45" s="92">
        <f>193.818867</f>
        <v>193.81886700000001</v>
      </c>
    </row>
    <row r="46" spans="1:4" x14ac:dyDescent="0.25">
      <c r="A46" s="91">
        <v>37</v>
      </c>
      <c r="B46" s="85" t="s">
        <v>196</v>
      </c>
      <c r="C46" s="84" t="s">
        <v>160</v>
      </c>
      <c r="D46" s="92">
        <f>490414.61-83294.16</f>
        <v>407120.44999999995</v>
      </c>
    </row>
    <row r="47" spans="1:4" x14ac:dyDescent="0.25">
      <c r="A47" s="91">
        <v>38</v>
      </c>
      <c r="B47" s="85" t="s">
        <v>197</v>
      </c>
      <c r="C47" s="84" t="s">
        <v>160</v>
      </c>
      <c r="D47" s="92">
        <v>443212.79999999999</v>
      </c>
    </row>
    <row r="48" spans="1:4" x14ac:dyDescent="0.25">
      <c r="A48" s="91">
        <v>39</v>
      </c>
      <c r="B48" s="85" t="s">
        <v>198</v>
      </c>
      <c r="C48" s="84" t="s">
        <v>160</v>
      </c>
      <c r="D48" s="92">
        <v>149317.1</v>
      </c>
    </row>
    <row r="49" spans="1:4" x14ac:dyDescent="0.25">
      <c r="A49" s="91">
        <v>40</v>
      </c>
      <c r="B49" s="85" t="s">
        <v>199</v>
      </c>
      <c r="C49" s="84" t="s">
        <v>160</v>
      </c>
      <c r="D49" s="92">
        <v>490334.95</v>
      </c>
    </row>
    <row r="50" spans="1:4" x14ac:dyDescent="0.25">
      <c r="A50" s="91">
        <v>41</v>
      </c>
      <c r="B50" s="85" t="s">
        <v>200</v>
      </c>
      <c r="C50" s="84" t="s">
        <v>160</v>
      </c>
      <c r="D50" s="92">
        <f>D49-D51</f>
        <v>341017.85</v>
      </c>
    </row>
    <row r="51" spans="1:4" ht="15" customHeight="1" x14ac:dyDescent="0.25">
      <c r="A51" s="91">
        <v>42</v>
      </c>
      <c r="B51" s="93" t="s">
        <v>201</v>
      </c>
      <c r="C51" s="84" t="s">
        <v>160</v>
      </c>
      <c r="D51" s="92">
        <f>D48</f>
        <v>149317.1</v>
      </c>
    </row>
    <row r="52" spans="1:4" ht="15" customHeight="1" x14ac:dyDescent="0.25">
      <c r="A52" s="91">
        <v>43</v>
      </c>
      <c r="B52" s="93" t="s">
        <v>202</v>
      </c>
      <c r="C52" s="84" t="s">
        <v>160</v>
      </c>
      <c r="D52" s="92"/>
    </row>
    <row r="53" spans="1:4" ht="39" x14ac:dyDescent="0.25">
      <c r="A53" s="101">
        <v>44</v>
      </c>
      <c r="B53" s="93" t="s">
        <v>191</v>
      </c>
      <c r="C53" s="84" t="s">
        <v>162</v>
      </c>
      <c r="D53" s="100" t="s">
        <v>203</v>
      </c>
    </row>
    <row r="54" spans="1:4" x14ac:dyDescent="0.25">
      <c r="A54" s="91">
        <v>45</v>
      </c>
      <c r="B54" s="85" t="s">
        <v>150</v>
      </c>
      <c r="C54" s="84" t="s">
        <v>162</v>
      </c>
      <c r="D54" s="89" t="s">
        <v>204</v>
      </c>
    </row>
    <row r="55" spans="1:4" x14ac:dyDescent="0.25">
      <c r="A55" s="91">
        <v>46</v>
      </c>
      <c r="B55" s="85" t="s">
        <v>194</v>
      </c>
      <c r="C55" s="84" t="s">
        <v>195</v>
      </c>
      <c r="D55" s="92">
        <v>471.61696684731868</v>
      </c>
    </row>
    <row r="56" spans="1:4" x14ac:dyDescent="0.25">
      <c r="A56" s="91">
        <v>47</v>
      </c>
      <c r="B56" s="85" t="s">
        <v>196</v>
      </c>
      <c r="C56" s="84" t="s">
        <v>160</v>
      </c>
      <c r="D56" s="92">
        <f>6529+263.82</f>
        <v>6792.82</v>
      </c>
    </row>
    <row r="57" spans="1:4" x14ac:dyDescent="0.25">
      <c r="A57" s="91">
        <v>48</v>
      </c>
      <c r="B57" s="85" t="s">
        <v>197</v>
      </c>
      <c r="C57" s="84" t="s">
        <v>160</v>
      </c>
      <c r="D57" s="92">
        <f>8487.81+251.38</f>
        <v>8739.1899999999987</v>
      </c>
    </row>
    <row r="58" spans="1:4" x14ac:dyDescent="0.25">
      <c r="A58" s="91">
        <v>49</v>
      </c>
      <c r="B58" s="85" t="s">
        <v>198</v>
      </c>
      <c r="C58" s="84" t="s">
        <v>160</v>
      </c>
      <c r="D58" s="92">
        <f>3147.64+93.3</f>
        <v>3240.94</v>
      </c>
    </row>
    <row r="59" spans="1:4" x14ac:dyDescent="0.25">
      <c r="A59" s="91">
        <v>50</v>
      </c>
      <c r="B59" s="85" t="s">
        <v>199</v>
      </c>
      <c r="C59" s="84" t="s">
        <v>160</v>
      </c>
      <c r="D59" s="92">
        <f>D56</f>
        <v>6792.82</v>
      </c>
    </row>
    <row r="60" spans="1:4" x14ac:dyDescent="0.25">
      <c r="A60" s="91">
        <v>51</v>
      </c>
      <c r="B60" s="85" t="s">
        <v>200</v>
      </c>
      <c r="C60" s="84" t="s">
        <v>160</v>
      </c>
      <c r="D60" s="92">
        <f>D59</f>
        <v>6792.82</v>
      </c>
    </row>
    <row r="61" spans="1:4" ht="15" customHeight="1" x14ac:dyDescent="0.25">
      <c r="A61" s="91">
        <v>52</v>
      </c>
      <c r="B61" s="93" t="s">
        <v>201</v>
      </c>
      <c r="C61" s="84" t="s">
        <v>160</v>
      </c>
      <c r="D61" s="92">
        <f>D59-D60</f>
        <v>0</v>
      </c>
    </row>
    <row r="62" spans="1:4" ht="15" customHeight="1" x14ac:dyDescent="0.25">
      <c r="A62" s="91">
        <v>53</v>
      </c>
      <c r="B62" s="93" t="s">
        <v>202</v>
      </c>
      <c r="C62" s="84" t="s">
        <v>160</v>
      </c>
      <c r="D62" s="92">
        <v>0</v>
      </c>
    </row>
    <row r="63" spans="1:4" ht="26.25" x14ac:dyDescent="0.25">
      <c r="A63" s="101">
        <v>54</v>
      </c>
      <c r="B63" s="93" t="s">
        <v>191</v>
      </c>
      <c r="C63" s="84" t="s">
        <v>162</v>
      </c>
      <c r="D63" s="102" t="s">
        <v>205</v>
      </c>
    </row>
    <row r="64" spans="1:4" x14ac:dyDescent="0.25">
      <c r="A64" s="91">
        <v>55</v>
      </c>
      <c r="B64" s="85" t="s">
        <v>150</v>
      </c>
      <c r="C64" s="84" t="s">
        <v>162</v>
      </c>
      <c r="D64" s="92" t="s">
        <v>204</v>
      </c>
    </row>
    <row r="65" spans="1:4" x14ac:dyDescent="0.25">
      <c r="A65" s="91">
        <v>56</v>
      </c>
      <c r="B65" s="85" t="s">
        <v>194</v>
      </c>
      <c r="C65" s="84" t="s">
        <v>195</v>
      </c>
      <c r="D65" s="92">
        <v>332.97797843014865</v>
      </c>
    </row>
    <row r="66" spans="1:4" x14ac:dyDescent="0.25">
      <c r="A66" s="91">
        <v>57</v>
      </c>
      <c r="B66" s="85" t="s">
        <v>196</v>
      </c>
      <c r="C66" s="84" t="s">
        <v>160</v>
      </c>
      <c r="D66" s="92">
        <f>17944.75+1042.49+51254.99+2986.42-145.54-33.6-415.15-95.94-3022.78-8634.61</f>
        <v>60881.03</v>
      </c>
    </row>
    <row r="67" spans="1:4" x14ac:dyDescent="0.25">
      <c r="A67" s="91">
        <v>58</v>
      </c>
      <c r="B67" s="85" t="s">
        <v>197</v>
      </c>
      <c r="C67" s="84" t="s">
        <v>160</v>
      </c>
      <c r="D67" s="92">
        <f>22134.92+969.15+54914.06+2761.48</f>
        <v>80779.61</v>
      </c>
    </row>
    <row r="68" spans="1:4" x14ac:dyDescent="0.25">
      <c r="A68" s="91">
        <v>59</v>
      </c>
      <c r="B68" s="85" t="s">
        <v>198</v>
      </c>
      <c r="C68" s="84" t="s">
        <v>160</v>
      </c>
      <c r="D68" s="92">
        <f>11491.44+358.8+32809.01+1059.2-170.58-485.81</f>
        <v>45062.06</v>
      </c>
    </row>
    <row r="69" spans="1:4" x14ac:dyDescent="0.25">
      <c r="A69" s="91">
        <v>60</v>
      </c>
      <c r="B69" s="85" t="s">
        <v>199</v>
      </c>
      <c r="C69" s="84" t="s">
        <v>160</v>
      </c>
      <c r="D69" s="92">
        <v>67795.31</v>
      </c>
    </row>
    <row r="70" spans="1:4" x14ac:dyDescent="0.25">
      <c r="A70" s="91">
        <v>61</v>
      </c>
      <c r="B70" s="85" t="s">
        <v>200</v>
      </c>
      <c r="C70" s="84" t="s">
        <v>160</v>
      </c>
      <c r="D70" s="92">
        <f>D69-D71</f>
        <v>22733.25</v>
      </c>
    </row>
    <row r="71" spans="1:4" ht="15" customHeight="1" x14ac:dyDescent="0.25">
      <c r="A71" s="91">
        <v>62</v>
      </c>
      <c r="B71" s="93" t="s">
        <v>201</v>
      </c>
      <c r="C71" s="84" t="s">
        <v>160</v>
      </c>
      <c r="D71" s="92">
        <f>D68</f>
        <v>45062.06</v>
      </c>
    </row>
    <row r="72" spans="1:4" ht="15" customHeight="1" x14ac:dyDescent="0.25">
      <c r="A72" s="91">
        <v>63</v>
      </c>
      <c r="B72" s="93" t="s">
        <v>202</v>
      </c>
      <c r="C72" s="84" t="s">
        <v>160</v>
      </c>
      <c r="D72" s="92"/>
    </row>
    <row r="73" spans="1:4" x14ac:dyDescent="0.25">
      <c r="A73" s="91">
        <v>64</v>
      </c>
      <c r="B73" s="85" t="s">
        <v>191</v>
      </c>
      <c r="C73" s="84" t="s">
        <v>162</v>
      </c>
      <c r="D73" s="103" t="s">
        <v>206</v>
      </c>
    </row>
    <row r="74" spans="1:4" x14ac:dyDescent="0.25">
      <c r="A74" s="91">
        <v>65</v>
      </c>
      <c r="B74" s="85" t="s">
        <v>150</v>
      </c>
      <c r="C74" s="84" t="s">
        <v>162</v>
      </c>
      <c r="D74" s="92" t="s">
        <v>204</v>
      </c>
    </row>
    <row r="75" spans="1:4" x14ac:dyDescent="0.25">
      <c r="A75" s="91">
        <v>66</v>
      </c>
      <c r="B75" s="85" t="s">
        <v>194</v>
      </c>
      <c r="C75" s="84" t="s">
        <v>195</v>
      </c>
      <c r="D75" s="92">
        <f>799.539317-2.545968</f>
        <v>796.99334899999997</v>
      </c>
    </row>
    <row r="76" spans="1:4" x14ac:dyDescent="0.25">
      <c r="A76" s="91">
        <v>67</v>
      </c>
      <c r="B76" s="85" t="s">
        <v>196</v>
      </c>
      <c r="C76" s="84" t="s">
        <v>160</v>
      </c>
      <c r="D76" s="92">
        <f>64512.19-208.23</f>
        <v>64303.96</v>
      </c>
    </row>
    <row r="77" spans="1:4" x14ac:dyDescent="0.25">
      <c r="A77" s="91">
        <v>68</v>
      </c>
      <c r="B77" s="85" t="s">
        <v>197</v>
      </c>
      <c r="C77" s="84" t="s">
        <v>160</v>
      </c>
      <c r="D77" s="92">
        <v>89792.9</v>
      </c>
    </row>
    <row r="78" spans="1:4" x14ac:dyDescent="0.25">
      <c r="A78" s="91">
        <v>69</v>
      </c>
      <c r="B78" s="85" t="s">
        <v>198</v>
      </c>
      <c r="C78" s="84" t="s">
        <v>160</v>
      </c>
      <c r="D78" s="92">
        <v>36292.949999999997</v>
      </c>
    </row>
    <row r="79" spans="1:4" x14ac:dyDescent="0.25">
      <c r="A79" s="91">
        <v>70</v>
      </c>
      <c r="B79" s="85" t="s">
        <v>199</v>
      </c>
      <c r="C79" s="84" t="s">
        <v>160</v>
      </c>
      <c r="D79" s="92">
        <f>D76</f>
        <v>64303.96</v>
      </c>
    </row>
    <row r="80" spans="1:4" x14ac:dyDescent="0.25">
      <c r="A80" s="91">
        <v>71</v>
      </c>
      <c r="B80" s="85" t="s">
        <v>200</v>
      </c>
      <c r="C80" s="84" t="s">
        <v>160</v>
      </c>
      <c r="D80" s="92">
        <f>D79</f>
        <v>64303.96</v>
      </c>
    </row>
    <row r="81" spans="1:4" ht="14.25" customHeight="1" x14ac:dyDescent="0.25">
      <c r="A81" s="91">
        <v>72</v>
      </c>
      <c r="B81" s="93" t="s">
        <v>201</v>
      </c>
      <c r="C81" s="84" t="s">
        <v>160</v>
      </c>
      <c r="D81" s="92">
        <v>0</v>
      </c>
    </row>
    <row r="82" spans="1:4" ht="14.25" customHeight="1" x14ac:dyDescent="0.25">
      <c r="A82" s="91">
        <v>73</v>
      </c>
      <c r="B82" s="93" t="s">
        <v>202</v>
      </c>
      <c r="C82" s="84" t="s">
        <v>160</v>
      </c>
      <c r="D82" s="92">
        <v>0</v>
      </c>
    </row>
    <row r="83" spans="1:4" x14ac:dyDescent="0.25">
      <c r="A83" s="91">
        <v>74</v>
      </c>
      <c r="B83" s="85" t="s">
        <v>191</v>
      </c>
      <c r="C83" s="84" t="s">
        <v>162</v>
      </c>
      <c r="D83" s="103" t="s">
        <v>207</v>
      </c>
    </row>
    <row r="84" spans="1:4" x14ac:dyDescent="0.25">
      <c r="A84" s="91">
        <v>75</v>
      </c>
      <c r="B84" s="85" t="s">
        <v>150</v>
      </c>
      <c r="C84" s="84" t="s">
        <v>162</v>
      </c>
      <c r="D84" s="92" t="s">
        <v>208</v>
      </c>
    </row>
    <row r="85" spans="1:4" x14ac:dyDescent="0.25">
      <c r="A85" s="91">
        <v>76</v>
      </c>
      <c r="B85" s="85" t="s">
        <v>194</v>
      </c>
      <c r="C85" s="84" t="s">
        <v>195</v>
      </c>
      <c r="D85" s="104">
        <v>2798.2216000000003</v>
      </c>
    </row>
    <row r="86" spans="1:4" x14ac:dyDescent="0.25">
      <c r="A86" s="91">
        <v>77</v>
      </c>
      <c r="B86" s="85" t="s">
        <v>196</v>
      </c>
      <c r="C86" s="84" t="s">
        <v>160</v>
      </c>
      <c r="D86" s="105">
        <f>559.64+8930.08</f>
        <v>9489.7199999999993</v>
      </c>
    </row>
    <row r="87" spans="1:4" x14ac:dyDescent="0.25">
      <c r="A87" s="91">
        <v>78</v>
      </c>
      <c r="B87" s="85" t="s">
        <v>197</v>
      </c>
      <c r="C87" s="84" t="s">
        <v>160</v>
      </c>
      <c r="D87" s="105">
        <v>5652.84</v>
      </c>
    </row>
    <row r="88" spans="1:4" x14ac:dyDescent="0.25">
      <c r="A88" s="91">
        <v>79</v>
      </c>
      <c r="B88" s="85" t="s">
        <v>198</v>
      </c>
      <c r="C88" s="84" t="s">
        <v>160</v>
      </c>
      <c r="D88" s="105">
        <v>3836.88</v>
      </c>
    </row>
    <row r="89" spans="1:4" x14ac:dyDescent="0.25">
      <c r="A89" s="91">
        <v>80</v>
      </c>
      <c r="B89" s="85" t="s">
        <v>199</v>
      </c>
      <c r="C89" s="84" t="s">
        <v>160</v>
      </c>
      <c r="D89" s="92">
        <f>D86</f>
        <v>9489.7199999999993</v>
      </c>
    </row>
    <row r="90" spans="1:4" x14ac:dyDescent="0.25">
      <c r="A90" s="91">
        <v>81</v>
      </c>
      <c r="B90" s="85" t="s">
        <v>200</v>
      </c>
      <c r="C90" s="84" t="s">
        <v>160</v>
      </c>
      <c r="D90" s="92">
        <f>D89</f>
        <v>9489.7199999999993</v>
      </c>
    </row>
    <row r="91" spans="1:4" ht="14.25" customHeight="1" x14ac:dyDescent="0.25">
      <c r="A91" s="91">
        <v>82</v>
      </c>
      <c r="B91" s="93" t="s">
        <v>201</v>
      </c>
      <c r="C91" s="84" t="s">
        <v>160</v>
      </c>
      <c r="D91" s="92">
        <f>D89-D90</f>
        <v>0</v>
      </c>
    </row>
    <row r="92" spans="1:4" ht="14.25" customHeight="1" x14ac:dyDescent="0.25">
      <c r="A92" s="91">
        <v>83</v>
      </c>
      <c r="B92" s="93" t="s">
        <v>202</v>
      </c>
      <c r="C92" s="84" t="s">
        <v>160</v>
      </c>
      <c r="D92" s="92">
        <v>0</v>
      </c>
    </row>
    <row r="93" spans="1:4" x14ac:dyDescent="0.25">
      <c r="A93" s="90" t="s">
        <v>209</v>
      </c>
      <c r="B93" s="90"/>
      <c r="C93" s="90"/>
      <c r="D93" s="90"/>
    </row>
    <row r="94" spans="1:4" x14ac:dyDescent="0.25">
      <c r="A94" s="91">
        <v>84</v>
      </c>
      <c r="B94" s="85" t="s">
        <v>184</v>
      </c>
      <c r="C94" s="84" t="s">
        <v>185</v>
      </c>
      <c r="D94" s="92"/>
    </row>
    <row r="95" spans="1:4" x14ac:dyDescent="0.25">
      <c r="A95" s="91">
        <v>85</v>
      </c>
      <c r="B95" s="85" t="s">
        <v>186</v>
      </c>
      <c r="C95" s="84" t="s">
        <v>185</v>
      </c>
      <c r="D95" s="92"/>
    </row>
    <row r="96" spans="1:4" x14ac:dyDescent="0.25">
      <c r="A96" s="91">
        <v>86</v>
      </c>
      <c r="B96" s="85" t="s">
        <v>187</v>
      </c>
      <c r="C96" s="84" t="s">
        <v>210</v>
      </c>
      <c r="D96" s="92"/>
    </row>
    <row r="97" spans="1:4" x14ac:dyDescent="0.25">
      <c r="A97" s="91">
        <v>87</v>
      </c>
      <c r="B97" s="85" t="s">
        <v>188</v>
      </c>
      <c r="C97" s="84" t="s">
        <v>160</v>
      </c>
      <c r="D97" s="92"/>
    </row>
    <row r="98" spans="1:4" x14ac:dyDescent="0.25">
      <c r="A98" s="90" t="s">
        <v>211</v>
      </c>
      <c r="B98" s="90"/>
      <c r="C98" s="90"/>
      <c r="D98" s="90"/>
    </row>
    <row r="99" spans="1:4" x14ac:dyDescent="0.25">
      <c r="A99" s="91">
        <v>88</v>
      </c>
      <c r="B99" s="85" t="s">
        <v>212</v>
      </c>
      <c r="C99" s="84" t="s">
        <v>185</v>
      </c>
      <c r="D99" s="92">
        <v>1</v>
      </c>
    </row>
    <row r="100" spans="1:4" x14ac:dyDescent="0.25">
      <c r="A100" s="91">
        <v>89</v>
      </c>
      <c r="B100" s="85" t="s">
        <v>213</v>
      </c>
      <c r="C100" s="84" t="s">
        <v>185</v>
      </c>
      <c r="D100" s="92">
        <v>0</v>
      </c>
    </row>
    <row r="101" spans="1:4" ht="29.25" customHeight="1" x14ac:dyDescent="0.25">
      <c r="A101" s="91">
        <v>90</v>
      </c>
      <c r="B101" s="85" t="s">
        <v>214</v>
      </c>
      <c r="C101" s="84" t="s">
        <v>160</v>
      </c>
      <c r="D101" s="92">
        <v>188740.22</v>
      </c>
    </row>
    <row r="103" spans="1:4" x14ac:dyDescent="0.25">
      <c r="D103" s="81" t="s">
        <v>123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8"/>
  <sheetViews>
    <sheetView showZeros="0" view="pageBreakPreview" topLeftCell="A90" zoomScale="60" zoomScaleNormal="100" workbookViewId="0">
      <selection activeCell="D42" sqref="D42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49" width="8.85546875" style="1"/>
    <col min="250" max="250" width="5.85546875" style="1" customWidth="1"/>
    <col min="251" max="251" width="37" style="1" customWidth="1"/>
    <col min="252" max="252" width="9.7109375" style="1" customWidth="1"/>
    <col min="253" max="253" width="10.7109375" style="1" customWidth="1"/>
    <col min="254" max="254" width="10.85546875" style="1" customWidth="1"/>
    <col min="255" max="255" width="17.85546875" style="1" customWidth="1"/>
    <col min="256" max="256" width="18.5703125" style="1" customWidth="1"/>
    <col min="257" max="505" width="8.85546875" style="1"/>
    <col min="506" max="506" width="5.85546875" style="1" customWidth="1"/>
    <col min="507" max="507" width="37" style="1" customWidth="1"/>
    <col min="508" max="508" width="9.7109375" style="1" customWidth="1"/>
    <col min="509" max="509" width="10.7109375" style="1" customWidth="1"/>
    <col min="510" max="510" width="10.85546875" style="1" customWidth="1"/>
    <col min="511" max="511" width="17.85546875" style="1" customWidth="1"/>
    <col min="512" max="512" width="18.5703125" style="1" customWidth="1"/>
    <col min="513" max="761" width="8.85546875" style="1"/>
    <col min="762" max="762" width="5.85546875" style="1" customWidth="1"/>
    <col min="763" max="763" width="37" style="1" customWidth="1"/>
    <col min="764" max="764" width="9.7109375" style="1" customWidth="1"/>
    <col min="765" max="765" width="10.7109375" style="1" customWidth="1"/>
    <col min="766" max="766" width="10.85546875" style="1" customWidth="1"/>
    <col min="767" max="767" width="17.85546875" style="1" customWidth="1"/>
    <col min="768" max="768" width="18.5703125" style="1" customWidth="1"/>
    <col min="769" max="1017" width="8.85546875" style="1"/>
    <col min="1018" max="1018" width="5.85546875" style="1" customWidth="1"/>
    <col min="1019" max="1019" width="37" style="1" customWidth="1"/>
    <col min="1020" max="1020" width="9.7109375" style="1" customWidth="1"/>
    <col min="1021" max="1021" width="10.7109375" style="1" customWidth="1"/>
    <col min="1022" max="1022" width="10.85546875" style="1" customWidth="1"/>
    <col min="1023" max="1023" width="17.85546875" style="1" customWidth="1"/>
    <col min="1024" max="1024" width="18.5703125" style="1" customWidth="1"/>
    <col min="1025" max="1273" width="8.85546875" style="1"/>
    <col min="1274" max="1274" width="5.85546875" style="1" customWidth="1"/>
    <col min="1275" max="1275" width="37" style="1" customWidth="1"/>
    <col min="1276" max="1276" width="9.7109375" style="1" customWidth="1"/>
    <col min="1277" max="1277" width="10.7109375" style="1" customWidth="1"/>
    <col min="1278" max="1278" width="10.85546875" style="1" customWidth="1"/>
    <col min="1279" max="1279" width="17.85546875" style="1" customWidth="1"/>
    <col min="1280" max="1280" width="18.5703125" style="1" customWidth="1"/>
    <col min="1281" max="1529" width="8.85546875" style="1"/>
    <col min="1530" max="1530" width="5.85546875" style="1" customWidth="1"/>
    <col min="1531" max="1531" width="37" style="1" customWidth="1"/>
    <col min="1532" max="1532" width="9.7109375" style="1" customWidth="1"/>
    <col min="1533" max="1533" width="10.7109375" style="1" customWidth="1"/>
    <col min="1534" max="1534" width="10.85546875" style="1" customWidth="1"/>
    <col min="1535" max="1535" width="17.85546875" style="1" customWidth="1"/>
    <col min="1536" max="1536" width="18.5703125" style="1" customWidth="1"/>
    <col min="1537" max="1785" width="8.85546875" style="1"/>
    <col min="1786" max="1786" width="5.85546875" style="1" customWidth="1"/>
    <col min="1787" max="1787" width="37" style="1" customWidth="1"/>
    <col min="1788" max="1788" width="9.7109375" style="1" customWidth="1"/>
    <col min="1789" max="1789" width="10.7109375" style="1" customWidth="1"/>
    <col min="1790" max="1790" width="10.85546875" style="1" customWidth="1"/>
    <col min="1791" max="1791" width="17.85546875" style="1" customWidth="1"/>
    <col min="1792" max="1792" width="18.5703125" style="1" customWidth="1"/>
    <col min="1793" max="2041" width="8.85546875" style="1"/>
    <col min="2042" max="2042" width="5.85546875" style="1" customWidth="1"/>
    <col min="2043" max="2043" width="37" style="1" customWidth="1"/>
    <col min="2044" max="2044" width="9.7109375" style="1" customWidth="1"/>
    <col min="2045" max="2045" width="10.7109375" style="1" customWidth="1"/>
    <col min="2046" max="2046" width="10.85546875" style="1" customWidth="1"/>
    <col min="2047" max="2047" width="17.85546875" style="1" customWidth="1"/>
    <col min="2048" max="2048" width="18.5703125" style="1" customWidth="1"/>
    <col min="2049" max="2297" width="8.85546875" style="1"/>
    <col min="2298" max="2298" width="5.85546875" style="1" customWidth="1"/>
    <col min="2299" max="2299" width="37" style="1" customWidth="1"/>
    <col min="2300" max="2300" width="9.7109375" style="1" customWidth="1"/>
    <col min="2301" max="2301" width="10.7109375" style="1" customWidth="1"/>
    <col min="2302" max="2302" width="10.85546875" style="1" customWidth="1"/>
    <col min="2303" max="2303" width="17.85546875" style="1" customWidth="1"/>
    <col min="2304" max="2304" width="18.5703125" style="1" customWidth="1"/>
    <col min="2305" max="2553" width="8.85546875" style="1"/>
    <col min="2554" max="2554" width="5.85546875" style="1" customWidth="1"/>
    <col min="2555" max="2555" width="37" style="1" customWidth="1"/>
    <col min="2556" max="2556" width="9.7109375" style="1" customWidth="1"/>
    <col min="2557" max="2557" width="10.7109375" style="1" customWidth="1"/>
    <col min="2558" max="2558" width="10.85546875" style="1" customWidth="1"/>
    <col min="2559" max="2559" width="17.85546875" style="1" customWidth="1"/>
    <col min="2560" max="2560" width="18.5703125" style="1" customWidth="1"/>
    <col min="2561" max="2809" width="8.85546875" style="1"/>
    <col min="2810" max="2810" width="5.85546875" style="1" customWidth="1"/>
    <col min="2811" max="2811" width="37" style="1" customWidth="1"/>
    <col min="2812" max="2812" width="9.7109375" style="1" customWidth="1"/>
    <col min="2813" max="2813" width="10.7109375" style="1" customWidth="1"/>
    <col min="2814" max="2814" width="10.85546875" style="1" customWidth="1"/>
    <col min="2815" max="2815" width="17.85546875" style="1" customWidth="1"/>
    <col min="2816" max="2816" width="18.5703125" style="1" customWidth="1"/>
    <col min="2817" max="3065" width="8.85546875" style="1"/>
    <col min="3066" max="3066" width="5.85546875" style="1" customWidth="1"/>
    <col min="3067" max="3067" width="37" style="1" customWidth="1"/>
    <col min="3068" max="3068" width="9.7109375" style="1" customWidth="1"/>
    <col min="3069" max="3069" width="10.7109375" style="1" customWidth="1"/>
    <col min="3070" max="3070" width="10.85546875" style="1" customWidth="1"/>
    <col min="3071" max="3071" width="17.85546875" style="1" customWidth="1"/>
    <col min="3072" max="3072" width="18.5703125" style="1" customWidth="1"/>
    <col min="3073" max="3321" width="8.85546875" style="1"/>
    <col min="3322" max="3322" width="5.85546875" style="1" customWidth="1"/>
    <col min="3323" max="3323" width="37" style="1" customWidth="1"/>
    <col min="3324" max="3324" width="9.7109375" style="1" customWidth="1"/>
    <col min="3325" max="3325" width="10.7109375" style="1" customWidth="1"/>
    <col min="3326" max="3326" width="10.85546875" style="1" customWidth="1"/>
    <col min="3327" max="3327" width="17.85546875" style="1" customWidth="1"/>
    <col min="3328" max="3328" width="18.5703125" style="1" customWidth="1"/>
    <col min="3329" max="3577" width="8.85546875" style="1"/>
    <col min="3578" max="3578" width="5.85546875" style="1" customWidth="1"/>
    <col min="3579" max="3579" width="37" style="1" customWidth="1"/>
    <col min="3580" max="3580" width="9.7109375" style="1" customWidth="1"/>
    <col min="3581" max="3581" width="10.7109375" style="1" customWidth="1"/>
    <col min="3582" max="3582" width="10.85546875" style="1" customWidth="1"/>
    <col min="3583" max="3583" width="17.85546875" style="1" customWidth="1"/>
    <col min="3584" max="3584" width="18.5703125" style="1" customWidth="1"/>
    <col min="3585" max="3833" width="8.85546875" style="1"/>
    <col min="3834" max="3834" width="5.85546875" style="1" customWidth="1"/>
    <col min="3835" max="3835" width="37" style="1" customWidth="1"/>
    <col min="3836" max="3836" width="9.7109375" style="1" customWidth="1"/>
    <col min="3837" max="3837" width="10.7109375" style="1" customWidth="1"/>
    <col min="3838" max="3838" width="10.85546875" style="1" customWidth="1"/>
    <col min="3839" max="3839" width="17.85546875" style="1" customWidth="1"/>
    <col min="3840" max="3840" width="18.5703125" style="1" customWidth="1"/>
    <col min="3841" max="4089" width="8.85546875" style="1"/>
    <col min="4090" max="4090" width="5.85546875" style="1" customWidth="1"/>
    <col min="4091" max="4091" width="37" style="1" customWidth="1"/>
    <col min="4092" max="4092" width="9.7109375" style="1" customWidth="1"/>
    <col min="4093" max="4093" width="10.7109375" style="1" customWidth="1"/>
    <col min="4094" max="4094" width="10.85546875" style="1" customWidth="1"/>
    <col min="4095" max="4095" width="17.85546875" style="1" customWidth="1"/>
    <col min="4096" max="4096" width="18.5703125" style="1" customWidth="1"/>
    <col min="4097" max="4345" width="8.85546875" style="1"/>
    <col min="4346" max="4346" width="5.85546875" style="1" customWidth="1"/>
    <col min="4347" max="4347" width="37" style="1" customWidth="1"/>
    <col min="4348" max="4348" width="9.7109375" style="1" customWidth="1"/>
    <col min="4349" max="4349" width="10.7109375" style="1" customWidth="1"/>
    <col min="4350" max="4350" width="10.85546875" style="1" customWidth="1"/>
    <col min="4351" max="4351" width="17.85546875" style="1" customWidth="1"/>
    <col min="4352" max="4352" width="18.5703125" style="1" customWidth="1"/>
    <col min="4353" max="4601" width="8.85546875" style="1"/>
    <col min="4602" max="4602" width="5.85546875" style="1" customWidth="1"/>
    <col min="4603" max="4603" width="37" style="1" customWidth="1"/>
    <col min="4604" max="4604" width="9.7109375" style="1" customWidth="1"/>
    <col min="4605" max="4605" width="10.7109375" style="1" customWidth="1"/>
    <col min="4606" max="4606" width="10.85546875" style="1" customWidth="1"/>
    <col min="4607" max="4607" width="17.85546875" style="1" customWidth="1"/>
    <col min="4608" max="4608" width="18.5703125" style="1" customWidth="1"/>
    <col min="4609" max="4857" width="8.85546875" style="1"/>
    <col min="4858" max="4858" width="5.85546875" style="1" customWidth="1"/>
    <col min="4859" max="4859" width="37" style="1" customWidth="1"/>
    <col min="4860" max="4860" width="9.7109375" style="1" customWidth="1"/>
    <col min="4861" max="4861" width="10.7109375" style="1" customWidth="1"/>
    <col min="4862" max="4862" width="10.85546875" style="1" customWidth="1"/>
    <col min="4863" max="4863" width="17.85546875" style="1" customWidth="1"/>
    <col min="4864" max="4864" width="18.5703125" style="1" customWidth="1"/>
    <col min="4865" max="5113" width="8.85546875" style="1"/>
    <col min="5114" max="5114" width="5.85546875" style="1" customWidth="1"/>
    <col min="5115" max="5115" width="37" style="1" customWidth="1"/>
    <col min="5116" max="5116" width="9.7109375" style="1" customWidth="1"/>
    <col min="5117" max="5117" width="10.7109375" style="1" customWidth="1"/>
    <col min="5118" max="5118" width="10.85546875" style="1" customWidth="1"/>
    <col min="5119" max="5119" width="17.85546875" style="1" customWidth="1"/>
    <col min="5120" max="5120" width="18.5703125" style="1" customWidth="1"/>
    <col min="5121" max="5369" width="8.85546875" style="1"/>
    <col min="5370" max="5370" width="5.85546875" style="1" customWidth="1"/>
    <col min="5371" max="5371" width="37" style="1" customWidth="1"/>
    <col min="5372" max="5372" width="9.7109375" style="1" customWidth="1"/>
    <col min="5373" max="5373" width="10.7109375" style="1" customWidth="1"/>
    <col min="5374" max="5374" width="10.85546875" style="1" customWidth="1"/>
    <col min="5375" max="5375" width="17.85546875" style="1" customWidth="1"/>
    <col min="5376" max="5376" width="18.5703125" style="1" customWidth="1"/>
    <col min="5377" max="5625" width="8.85546875" style="1"/>
    <col min="5626" max="5626" width="5.85546875" style="1" customWidth="1"/>
    <col min="5627" max="5627" width="37" style="1" customWidth="1"/>
    <col min="5628" max="5628" width="9.7109375" style="1" customWidth="1"/>
    <col min="5629" max="5629" width="10.7109375" style="1" customWidth="1"/>
    <col min="5630" max="5630" width="10.85546875" style="1" customWidth="1"/>
    <col min="5631" max="5631" width="17.85546875" style="1" customWidth="1"/>
    <col min="5632" max="5632" width="18.5703125" style="1" customWidth="1"/>
    <col min="5633" max="5881" width="8.85546875" style="1"/>
    <col min="5882" max="5882" width="5.85546875" style="1" customWidth="1"/>
    <col min="5883" max="5883" width="37" style="1" customWidth="1"/>
    <col min="5884" max="5884" width="9.7109375" style="1" customWidth="1"/>
    <col min="5885" max="5885" width="10.7109375" style="1" customWidth="1"/>
    <col min="5886" max="5886" width="10.85546875" style="1" customWidth="1"/>
    <col min="5887" max="5887" width="17.85546875" style="1" customWidth="1"/>
    <col min="5888" max="5888" width="18.5703125" style="1" customWidth="1"/>
    <col min="5889" max="6137" width="8.85546875" style="1"/>
    <col min="6138" max="6138" width="5.85546875" style="1" customWidth="1"/>
    <col min="6139" max="6139" width="37" style="1" customWidth="1"/>
    <col min="6140" max="6140" width="9.7109375" style="1" customWidth="1"/>
    <col min="6141" max="6141" width="10.7109375" style="1" customWidth="1"/>
    <col min="6142" max="6142" width="10.85546875" style="1" customWidth="1"/>
    <col min="6143" max="6143" width="17.85546875" style="1" customWidth="1"/>
    <col min="6144" max="6144" width="18.5703125" style="1" customWidth="1"/>
    <col min="6145" max="6393" width="8.85546875" style="1"/>
    <col min="6394" max="6394" width="5.85546875" style="1" customWidth="1"/>
    <col min="6395" max="6395" width="37" style="1" customWidth="1"/>
    <col min="6396" max="6396" width="9.7109375" style="1" customWidth="1"/>
    <col min="6397" max="6397" width="10.7109375" style="1" customWidth="1"/>
    <col min="6398" max="6398" width="10.85546875" style="1" customWidth="1"/>
    <col min="6399" max="6399" width="17.85546875" style="1" customWidth="1"/>
    <col min="6400" max="6400" width="18.5703125" style="1" customWidth="1"/>
    <col min="6401" max="6649" width="8.85546875" style="1"/>
    <col min="6650" max="6650" width="5.85546875" style="1" customWidth="1"/>
    <col min="6651" max="6651" width="37" style="1" customWidth="1"/>
    <col min="6652" max="6652" width="9.7109375" style="1" customWidth="1"/>
    <col min="6653" max="6653" width="10.7109375" style="1" customWidth="1"/>
    <col min="6654" max="6654" width="10.85546875" style="1" customWidth="1"/>
    <col min="6655" max="6655" width="17.85546875" style="1" customWidth="1"/>
    <col min="6656" max="6656" width="18.5703125" style="1" customWidth="1"/>
    <col min="6657" max="6905" width="8.85546875" style="1"/>
    <col min="6906" max="6906" width="5.85546875" style="1" customWidth="1"/>
    <col min="6907" max="6907" width="37" style="1" customWidth="1"/>
    <col min="6908" max="6908" width="9.7109375" style="1" customWidth="1"/>
    <col min="6909" max="6909" width="10.7109375" style="1" customWidth="1"/>
    <col min="6910" max="6910" width="10.85546875" style="1" customWidth="1"/>
    <col min="6911" max="6911" width="17.85546875" style="1" customWidth="1"/>
    <col min="6912" max="6912" width="18.5703125" style="1" customWidth="1"/>
    <col min="6913" max="7161" width="8.85546875" style="1"/>
    <col min="7162" max="7162" width="5.85546875" style="1" customWidth="1"/>
    <col min="7163" max="7163" width="37" style="1" customWidth="1"/>
    <col min="7164" max="7164" width="9.7109375" style="1" customWidth="1"/>
    <col min="7165" max="7165" width="10.7109375" style="1" customWidth="1"/>
    <col min="7166" max="7166" width="10.85546875" style="1" customWidth="1"/>
    <col min="7167" max="7167" width="17.85546875" style="1" customWidth="1"/>
    <col min="7168" max="7168" width="18.5703125" style="1" customWidth="1"/>
    <col min="7169" max="7417" width="8.85546875" style="1"/>
    <col min="7418" max="7418" width="5.85546875" style="1" customWidth="1"/>
    <col min="7419" max="7419" width="37" style="1" customWidth="1"/>
    <col min="7420" max="7420" width="9.7109375" style="1" customWidth="1"/>
    <col min="7421" max="7421" width="10.7109375" style="1" customWidth="1"/>
    <col min="7422" max="7422" width="10.85546875" style="1" customWidth="1"/>
    <col min="7423" max="7423" width="17.85546875" style="1" customWidth="1"/>
    <col min="7424" max="7424" width="18.5703125" style="1" customWidth="1"/>
    <col min="7425" max="7673" width="8.85546875" style="1"/>
    <col min="7674" max="7674" width="5.85546875" style="1" customWidth="1"/>
    <col min="7675" max="7675" width="37" style="1" customWidth="1"/>
    <col min="7676" max="7676" width="9.7109375" style="1" customWidth="1"/>
    <col min="7677" max="7677" width="10.7109375" style="1" customWidth="1"/>
    <col min="7678" max="7678" width="10.85546875" style="1" customWidth="1"/>
    <col min="7679" max="7679" width="17.85546875" style="1" customWidth="1"/>
    <col min="7680" max="7680" width="18.5703125" style="1" customWidth="1"/>
    <col min="7681" max="7929" width="8.85546875" style="1"/>
    <col min="7930" max="7930" width="5.85546875" style="1" customWidth="1"/>
    <col min="7931" max="7931" width="37" style="1" customWidth="1"/>
    <col min="7932" max="7932" width="9.7109375" style="1" customWidth="1"/>
    <col min="7933" max="7933" width="10.7109375" style="1" customWidth="1"/>
    <col min="7934" max="7934" width="10.85546875" style="1" customWidth="1"/>
    <col min="7935" max="7935" width="17.85546875" style="1" customWidth="1"/>
    <col min="7936" max="7936" width="18.5703125" style="1" customWidth="1"/>
    <col min="7937" max="8185" width="8.85546875" style="1"/>
    <col min="8186" max="8186" width="5.85546875" style="1" customWidth="1"/>
    <col min="8187" max="8187" width="37" style="1" customWidth="1"/>
    <col min="8188" max="8188" width="9.7109375" style="1" customWidth="1"/>
    <col min="8189" max="8189" width="10.7109375" style="1" customWidth="1"/>
    <col min="8190" max="8190" width="10.85546875" style="1" customWidth="1"/>
    <col min="8191" max="8191" width="17.85546875" style="1" customWidth="1"/>
    <col min="8192" max="8192" width="18.5703125" style="1" customWidth="1"/>
    <col min="8193" max="8441" width="8.85546875" style="1"/>
    <col min="8442" max="8442" width="5.85546875" style="1" customWidth="1"/>
    <col min="8443" max="8443" width="37" style="1" customWidth="1"/>
    <col min="8444" max="8444" width="9.7109375" style="1" customWidth="1"/>
    <col min="8445" max="8445" width="10.7109375" style="1" customWidth="1"/>
    <col min="8446" max="8446" width="10.85546875" style="1" customWidth="1"/>
    <col min="8447" max="8447" width="17.85546875" style="1" customWidth="1"/>
    <col min="8448" max="8448" width="18.5703125" style="1" customWidth="1"/>
    <col min="8449" max="8697" width="8.85546875" style="1"/>
    <col min="8698" max="8698" width="5.85546875" style="1" customWidth="1"/>
    <col min="8699" max="8699" width="37" style="1" customWidth="1"/>
    <col min="8700" max="8700" width="9.7109375" style="1" customWidth="1"/>
    <col min="8701" max="8701" width="10.7109375" style="1" customWidth="1"/>
    <col min="8702" max="8702" width="10.85546875" style="1" customWidth="1"/>
    <col min="8703" max="8703" width="17.85546875" style="1" customWidth="1"/>
    <col min="8704" max="8704" width="18.5703125" style="1" customWidth="1"/>
    <col min="8705" max="8953" width="8.85546875" style="1"/>
    <col min="8954" max="8954" width="5.85546875" style="1" customWidth="1"/>
    <col min="8955" max="8955" width="37" style="1" customWidth="1"/>
    <col min="8956" max="8956" width="9.7109375" style="1" customWidth="1"/>
    <col min="8957" max="8957" width="10.7109375" style="1" customWidth="1"/>
    <col min="8958" max="8958" width="10.85546875" style="1" customWidth="1"/>
    <col min="8959" max="8959" width="17.85546875" style="1" customWidth="1"/>
    <col min="8960" max="8960" width="18.5703125" style="1" customWidth="1"/>
    <col min="8961" max="9209" width="8.85546875" style="1"/>
    <col min="9210" max="9210" width="5.85546875" style="1" customWidth="1"/>
    <col min="9211" max="9211" width="37" style="1" customWidth="1"/>
    <col min="9212" max="9212" width="9.7109375" style="1" customWidth="1"/>
    <col min="9213" max="9213" width="10.7109375" style="1" customWidth="1"/>
    <col min="9214" max="9214" width="10.85546875" style="1" customWidth="1"/>
    <col min="9215" max="9215" width="17.85546875" style="1" customWidth="1"/>
    <col min="9216" max="9216" width="18.5703125" style="1" customWidth="1"/>
    <col min="9217" max="9465" width="8.85546875" style="1"/>
    <col min="9466" max="9466" width="5.85546875" style="1" customWidth="1"/>
    <col min="9467" max="9467" width="37" style="1" customWidth="1"/>
    <col min="9468" max="9468" width="9.7109375" style="1" customWidth="1"/>
    <col min="9469" max="9469" width="10.7109375" style="1" customWidth="1"/>
    <col min="9470" max="9470" width="10.85546875" style="1" customWidth="1"/>
    <col min="9471" max="9471" width="17.85546875" style="1" customWidth="1"/>
    <col min="9472" max="9472" width="18.5703125" style="1" customWidth="1"/>
    <col min="9473" max="9721" width="8.85546875" style="1"/>
    <col min="9722" max="9722" width="5.85546875" style="1" customWidth="1"/>
    <col min="9723" max="9723" width="37" style="1" customWidth="1"/>
    <col min="9724" max="9724" width="9.7109375" style="1" customWidth="1"/>
    <col min="9725" max="9725" width="10.7109375" style="1" customWidth="1"/>
    <col min="9726" max="9726" width="10.85546875" style="1" customWidth="1"/>
    <col min="9727" max="9727" width="17.85546875" style="1" customWidth="1"/>
    <col min="9728" max="9728" width="18.5703125" style="1" customWidth="1"/>
    <col min="9729" max="9977" width="8.85546875" style="1"/>
    <col min="9978" max="9978" width="5.85546875" style="1" customWidth="1"/>
    <col min="9979" max="9979" width="37" style="1" customWidth="1"/>
    <col min="9980" max="9980" width="9.7109375" style="1" customWidth="1"/>
    <col min="9981" max="9981" width="10.7109375" style="1" customWidth="1"/>
    <col min="9982" max="9982" width="10.85546875" style="1" customWidth="1"/>
    <col min="9983" max="9983" width="17.85546875" style="1" customWidth="1"/>
    <col min="9984" max="9984" width="18.5703125" style="1" customWidth="1"/>
    <col min="9985" max="10233" width="8.85546875" style="1"/>
    <col min="10234" max="10234" width="5.85546875" style="1" customWidth="1"/>
    <col min="10235" max="10235" width="37" style="1" customWidth="1"/>
    <col min="10236" max="10236" width="9.7109375" style="1" customWidth="1"/>
    <col min="10237" max="10237" width="10.7109375" style="1" customWidth="1"/>
    <col min="10238" max="10238" width="10.85546875" style="1" customWidth="1"/>
    <col min="10239" max="10239" width="17.85546875" style="1" customWidth="1"/>
    <col min="10240" max="10240" width="18.5703125" style="1" customWidth="1"/>
    <col min="10241" max="10489" width="8.85546875" style="1"/>
    <col min="10490" max="10490" width="5.85546875" style="1" customWidth="1"/>
    <col min="10491" max="10491" width="37" style="1" customWidth="1"/>
    <col min="10492" max="10492" width="9.7109375" style="1" customWidth="1"/>
    <col min="10493" max="10493" width="10.7109375" style="1" customWidth="1"/>
    <col min="10494" max="10494" width="10.85546875" style="1" customWidth="1"/>
    <col min="10495" max="10495" width="17.85546875" style="1" customWidth="1"/>
    <col min="10496" max="10496" width="18.5703125" style="1" customWidth="1"/>
    <col min="10497" max="10745" width="8.85546875" style="1"/>
    <col min="10746" max="10746" width="5.85546875" style="1" customWidth="1"/>
    <col min="10747" max="10747" width="37" style="1" customWidth="1"/>
    <col min="10748" max="10748" width="9.7109375" style="1" customWidth="1"/>
    <col min="10749" max="10749" width="10.7109375" style="1" customWidth="1"/>
    <col min="10750" max="10750" width="10.85546875" style="1" customWidth="1"/>
    <col min="10751" max="10751" width="17.85546875" style="1" customWidth="1"/>
    <col min="10752" max="10752" width="18.5703125" style="1" customWidth="1"/>
    <col min="10753" max="11001" width="8.85546875" style="1"/>
    <col min="11002" max="11002" width="5.85546875" style="1" customWidth="1"/>
    <col min="11003" max="11003" width="37" style="1" customWidth="1"/>
    <col min="11004" max="11004" width="9.7109375" style="1" customWidth="1"/>
    <col min="11005" max="11005" width="10.7109375" style="1" customWidth="1"/>
    <col min="11006" max="11006" width="10.85546875" style="1" customWidth="1"/>
    <col min="11007" max="11007" width="17.85546875" style="1" customWidth="1"/>
    <col min="11008" max="11008" width="18.5703125" style="1" customWidth="1"/>
    <col min="11009" max="11257" width="8.85546875" style="1"/>
    <col min="11258" max="11258" width="5.85546875" style="1" customWidth="1"/>
    <col min="11259" max="11259" width="37" style="1" customWidth="1"/>
    <col min="11260" max="11260" width="9.7109375" style="1" customWidth="1"/>
    <col min="11261" max="11261" width="10.7109375" style="1" customWidth="1"/>
    <col min="11262" max="11262" width="10.85546875" style="1" customWidth="1"/>
    <col min="11263" max="11263" width="17.85546875" style="1" customWidth="1"/>
    <col min="11264" max="11264" width="18.5703125" style="1" customWidth="1"/>
    <col min="11265" max="11513" width="8.85546875" style="1"/>
    <col min="11514" max="11514" width="5.85546875" style="1" customWidth="1"/>
    <col min="11515" max="11515" width="37" style="1" customWidth="1"/>
    <col min="11516" max="11516" width="9.7109375" style="1" customWidth="1"/>
    <col min="11517" max="11517" width="10.7109375" style="1" customWidth="1"/>
    <col min="11518" max="11518" width="10.85546875" style="1" customWidth="1"/>
    <col min="11519" max="11519" width="17.85546875" style="1" customWidth="1"/>
    <col min="11520" max="11520" width="18.5703125" style="1" customWidth="1"/>
    <col min="11521" max="11769" width="8.85546875" style="1"/>
    <col min="11770" max="11770" width="5.85546875" style="1" customWidth="1"/>
    <col min="11771" max="11771" width="37" style="1" customWidth="1"/>
    <col min="11772" max="11772" width="9.7109375" style="1" customWidth="1"/>
    <col min="11773" max="11773" width="10.7109375" style="1" customWidth="1"/>
    <col min="11774" max="11774" width="10.85546875" style="1" customWidth="1"/>
    <col min="11775" max="11775" width="17.85546875" style="1" customWidth="1"/>
    <col min="11776" max="11776" width="18.5703125" style="1" customWidth="1"/>
    <col min="11777" max="12025" width="8.85546875" style="1"/>
    <col min="12026" max="12026" width="5.85546875" style="1" customWidth="1"/>
    <col min="12027" max="12027" width="37" style="1" customWidth="1"/>
    <col min="12028" max="12028" width="9.7109375" style="1" customWidth="1"/>
    <col min="12029" max="12029" width="10.7109375" style="1" customWidth="1"/>
    <col min="12030" max="12030" width="10.85546875" style="1" customWidth="1"/>
    <col min="12031" max="12031" width="17.85546875" style="1" customWidth="1"/>
    <col min="12032" max="12032" width="18.5703125" style="1" customWidth="1"/>
    <col min="12033" max="12281" width="8.85546875" style="1"/>
    <col min="12282" max="12282" width="5.85546875" style="1" customWidth="1"/>
    <col min="12283" max="12283" width="37" style="1" customWidth="1"/>
    <col min="12284" max="12284" width="9.7109375" style="1" customWidth="1"/>
    <col min="12285" max="12285" width="10.7109375" style="1" customWidth="1"/>
    <col min="12286" max="12286" width="10.85546875" style="1" customWidth="1"/>
    <col min="12287" max="12287" width="17.85546875" style="1" customWidth="1"/>
    <col min="12288" max="12288" width="18.5703125" style="1" customWidth="1"/>
    <col min="12289" max="12537" width="8.85546875" style="1"/>
    <col min="12538" max="12538" width="5.85546875" style="1" customWidth="1"/>
    <col min="12539" max="12539" width="37" style="1" customWidth="1"/>
    <col min="12540" max="12540" width="9.7109375" style="1" customWidth="1"/>
    <col min="12541" max="12541" width="10.7109375" style="1" customWidth="1"/>
    <col min="12542" max="12542" width="10.85546875" style="1" customWidth="1"/>
    <col min="12543" max="12543" width="17.85546875" style="1" customWidth="1"/>
    <col min="12544" max="12544" width="18.5703125" style="1" customWidth="1"/>
    <col min="12545" max="12793" width="8.85546875" style="1"/>
    <col min="12794" max="12794" width="5.85546875" style="1" customWidth="1"/>
    <col min="12795" max="12795" width="37" style="1" customWidth="1"/>
    <col min="12796" max="12796" width="9.7109375" style="1" customWidth="1"/>
    <col min="12797" max="12797" width="10.7109375" style="1" customWidth="1"/>
    <col min="12798" max="12798" width="10.85546875" style="1" customWidth="1"/>
    <col min="12799" max="12799" width="17.85546875" style="1" customWidth="1"/>
    <col min="12800" max="12800" width="18.5703125" style="1" customWidth="1"/>
    <col min="12801" max="13049" width="8.85546875" style="1"/>
    <col min="13050" max="13050" width="5.85546875" style="1" customWidth="1"/>
    <col min="13051" max="13051" width="37" style="1" customWidth="1"/>
    <col min="13052" max="13052" width="9.7109375" style="1" customWidth="1"/>
    <col min="13053" max="13053" width="10.7109375" style="1" customWidth="1"/>
    <col min="13054" max="13054" width="10.85546875" style="1" customWidth="1"/>
    <col min="13055" max="13055" width="17.85546875" style="1" customWidth="1"/>
    <col min="13056" max="13056" width="18.5703125" style="1" customWidth="1"/>
    <col min="13057" max="13305" width="8.85546875" style="1"/>
    <col min="13306" max="13306" width="5.85546875" style="1" customWidth="1"/>
    <col min="13307" max="13307" width="37" style="1" customWidth="1"/>
    <col min="13308" max="13308" width="9.7109375" style="1" customWidth="1"/>
    <col min="13309" max="13309" width="10.7109375" style="1" customWidth="1"/>
    <col min="13310" max="13310" width="10.85546875" style="1" customWidth="1"/>
    <col min="13311" max="13311" width="17.85546875" style="1" customWidth="1"/>
    <col min="13312" max="13312" width="18.5703125" style="1" customWidth="1"/>
    <col min="13313" max="13561" width="8.85546875" style="1"/>
    <col min="13562" max="13562" width="5.85546875" style="1" customWidth="1"/>
    <col min="13563" max="13563" width="37" style="1" customWidth="1"/>
    <col min="13564" max="13564" width="9.7109375" style="1" customWidth="1"/>
    <col min="13565" max="13565" width="10.7109375" style="1" customWidth="1"/>
    <col min="13566" max="13566" width="10.85546875" style="1" customWidth="1"/>
    <col min="13567" max="13567" width="17.85546875" style="1" customWidth="1"/>
    <col min="13568" max="13568" width="18.5703125" style="1" customWidth="1"/>
    <col min="13569" max="13817" width="8.85546875" style="1"/>
    <col min="13818" max="13818" width="5.85546875" style="1" customWidth="1"/>
    <col min="13819" max="13819" width="37" style="1" customWidth="1"/>
    <col min="13820" max="13820" width="9.7109375" style="1" customWidth="1"/>
    <col min="13821" max="13821" width="10.7109375" style="1" customWidth="1"/>
    <col min="13822" max="13822" width="10.85546875" style="1" customWidth="1"/>
    <col min="13823" max="13823" width="17.85546875" style="1" customWidth="1"/>
    <col min="13824" max="13824" width="18.5703125" style="1" customWidth="1"/>
    <col min="13825" max="14073" width="8.85546875" style="1"/>
    <col min="14074" max="14074" width="5.85546875" style="1" customWidth="1"/>
    <col min="14075" max="14075" width="37" style="1" customWidth="1"/>
    <col min="14076" max="14076" width="9.7109375" style="1" customWidth="1"/>
    <col min="14077" max="14077" width="10.7109375" style="1" customWidth="1"/>
    <col min="14078" max="14078" width="10.85546875" style="1" customWidth="1"/>
    <col min="14079" max="14079" width="17.85546875" style="1" customWidth="1"/>
    <col min="14080" max="14080" width="18.5703125" style="1" customWidth="1"/>
    <col min="14081" max="14329" width="8.85546875" style="1"/>
    <col min="14330" max="14330" width="5.85546875" style="1" customWidth="1"/>
    <col min="14331" max="14331" width="37" style="1" customWidth="1"/>
    <col min="14332" max="14332" width="9.7109375" style="1" customWidth="1"/>
    <col min="14333" max="14333" width="10.7109375" style="1" customWidth="1"/>
    <col min="14334" max="14334" width="10.85546875" style="1" customWidth="1"/>
    <col min="14335" max="14335" width="17.85546875" style="1" customWidth="1"/>
    <col min="14336" max="14336" width="18.5703125" style="1" customWidth="1"/>
    <col min="14337" max="14585" width="8.85546875" style="1"/>
    <col min="14586" max="14586" width="5.85546875" style="1" customWidth="1"/>
    <col min="14587" max="14587" width="37" style="1" customWidth="1"/>
    <col min="14588" max="14588" width="9.7109375" style="1" customWidth="1"/>
    <col min="14589" max="14589" width="10.7109375" style="1" customWidth="1"/>
    <col min="14590" max="14590" width="10.85546875" style="1" customWidth="1"/>
    <col min="14591" max="14591" width="17.85546875" style="1" customWidth="1"/>
    <col min="14592" max="14592" width="18.5703125" style="1" customWidth="1"/>
    <col min="14593" max="14841" width="8.85546875" style="1"/>
    <col min="14842" max="14842" width="5.85546875" style="1" customWidth="1"/>
    <col min="14843" max="14843" width="37" style="1" customWidth="1"/>
    <col min="14844" max="14844" width="9.7109375" style="1" customWidth="1"/>
    <col min="14845" max="14845" width="10.7109375" style="1" customWidth="1"/>
    <col min="14846" max="14846" width="10.85546875" style="1" customWidth="1"/>
    <col min="14847" max="14847" width="17.85546875" style="1" customWidth="1"/>
    <col min="14848" max="14848" width="18.5703125" style="1" customWidth="1"/>
    <col min="14849" max="15097" width="8.85546875" style="1"/>
    <col min="15098" max="15098" width="5.85546875" style="1" customWidth="1"/>
    <col min="15099" max="15099" width="37" style="1" customWidth="1"/>
    <col min="15100" max="15100" width="9.7109375" style="1" customWidth="1"/>
    <col min="15101" max="15101" width="10.7109375" style="1" customWidth="1"/>
    <col min="15102" max="15102" width="10.85546875" style="1" customWidth="1"/>
    <col min="15103" max="15103" width="17.85546875" style="1" customWidth="1"/>
    <col min="15104" max="15104" width="18.5703125" style="1" customWidth="1"/>
    <col min="15105" max="15353" width="8.85546875" style="1"/>
    <col min="15354" max="15354" width="5.85546875" style="1" customWidth="1"/>
    <col min="15355" max="15355" width="37" style="1" customWidth="1"/>
    <col min="15356" max="15356" width="9.7109375" style="1" customWidth="1"/>
    <col min="15357" max="15357" width="10.7109375" style="1" customWidth="1"/>
    <col min="15358" max="15358" width="10.85546875" style="1" customWidth="1"/>
    <col min="15359" max="15359" width="17.85546875" style="1" customWidth="1"/>
    <col min="15360" max="15360" width="18.5703125" style="1" customWidth="1"/>
    <col min="15361" max="15609" width="8.85546875" style="1"/>
    <col min="15610" max="15610" width="5.85546875" style="1" customWidth="1"/>
    <col min="15611" max="15611" width="37" style="1" customWidth="1"/>
    <col min="15612" max="15612" width="9.7109375" style="1" customWidth="1"/>
    <col min="15613" max="15613" width="10.7109375" style="1" customWidth="1"/>
    <col min="15614" max="15614" width="10.85546875" style="1" customWidth="1"/>
    <col min="15615" max="15615" width="17.85546875" style="1" customWidth="1"/>
    <col min="15616" max="15616" width="18.5703125" style="1" customWidth="1"/>
    <col min="15617" max="15865" width="8.85546875" style="1"/>
    <col min="15866" max="15866" width="5.85546875" style="1" customWidth="1"/>
    <col min="15867" max="15867" width="37" style="1" customWidth="1"/>
    <col min="15868" max="15868" width="9.7109375" style="1" customWidth="1"/>
    <col min="15869" max="15869" width="10.7109375" style="1" customWidth="1"/>
    <col min="15870" max="15870" width="10.85546875" style="1" customWidth="1"/>
    <col min="15871" max="15871" width="17.85546875" style="1" customWidth="1"/>
    <col min="15872" max="15872" width="18.5703125" style="1" customWidth="1"/>
    <col min="15873" max="16121" width="8.85546875" style="1"/>
    <col min="16122" max="16122" width="5.85546875" style="1" customWidth="1"/>
    <col min="16123" max="16123" width="37" style="1" customWidth="1"/>
    <col min="16124" max="16124" width="9.7109375" style="1" customWidth="1"/>
    <col min="16125" max="16125" width="10.7109375" style="1" customWidth="1"/>
    <col min="16126" max="16126" width="10.85546875" style="1" customWidth="1"/>
    <col min="16127" max="16127" width="17.85546875" style="1" customWidth="1"/>
    <col min="16128" max="16128" width="18.5703125" style="1" customWidth="1"/>
    <col min="16129" max="16384" width="8.85546875" style="1"/>
  </cols>
  <sheetData>
    <row r="1" spans="1:7" ht="48" hidden="1" customHeight="1" outlineLevel="1" x14ac:dyDescent="0.2">
      <c r="E1" s="76" t="s">
        <v>0</v>
      </c>
      <c r="F1" s="76"/>
      <c r="G1" s="76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34" t="s">
        <v>1</v>
      </c>
      <c r="E3" s="3"/>
      <c r="F3" s="3"/>
      <c r="G3" s="3"/>
    </row>
    <row r="4" spans="1:7" hidden="1" outlineLevel="1" x14ac:dyDescent="0.2">
      <c r="B4" s="4"/>
      <c r="C4" s="4"/>
      <c r="D4" s="35" t="s">
        <v>2</v>
      </c>
      <c r="E4" s="4"/>
      <c r="F4" s="4"/>
      <c r="G4" s="4"/>
    </row>
    <row r="5" spans="1:7" hidden="1" outlineLevel="1" x14ac:dyDescent="0.2">
      <c r="B5" s="77" t="s">
        <v>124</v>
      </c>
      <c r="C5" s="77"/>
      <c r="D5" s="77"/>
      <c r="E5" s="77"/>
      <c r="F5" s="77"/>
      <c r="G5" s="77"/>
    </row>
    <row r="6" spans="1:7" hidden="1" outlineLevel="1" x14ac:dyDescent="0.2">
      <c r="B6" s="36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60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71" t="s">
        <v>9</v>
      </c>
      <c r="B11" s="71"/>
      <c r="C11" s="71"/>
      <c r="D11" s="71"/>
      <c r="E11" s="71"/>
      <c r="F11" s="71"/>
      <c r="G11" s="71"/>
    </row>
    <row r="12" spans="1:7" s="8" customFormat="1" ht="12.75" hidden="1" customHeight="1" outlineLevel="1" x14ac:dyDescent="0.2">
      <c r="A12" s="78" t="s">
        <v>10</v>
      </c>
      <c r="B12" s="78"/>
      <c r="C12" s="78"/>
      <c r="D12" s="78"/>
      <c r="E12" s="78"/>
      <c r="F12" s="78"/>
      <c r="G12" s="78"/>
    </row>
    <row r="13" spans="1:7" s="8" customFormat="1" hidden="1" outlineLevel="1" x14ac:dyDescent="0.2">
      <c r="A13" s="71" t="s">
        <v>11</v>
      </c>
      <c r="B13" s="71"/>
      <c r="C13" s="71"/>
      <c r="D13" s="71"/>
      <c r="E13" s="71"/>
      <c r="F13" s="71"/>
      <c r="G13" s="71"/>
    </row>
    <row r="14" spans="1:7" s="8" customFormat="1" hidden="1" outlineLevel="1" x14ac:dyDescent="0.2">
      <c r="A14" s="71" t="s">
        <v>12</v>
      </c>
      <c r="B14" s="71"/>
      <c r="C14" s="71"/>
      <c r="D14" s="71"/>
      <c r="E14" s="71"/>
      <c r="F14" s="71"/>
      <c r="G14" s="71"/>
    </row>
    <row r="15" spans="1:7" s="8" customFormat="1" hidden="1" outlineLevel="1" x14ac:dyDescent="0.2">
      <c r="A15" s="71" t="s">
        <v>13</v>
      </c>
      <c r="B15" s="71"/>
      <c r="C15" s="71"/>
      <c r="D15" s="71"/>
      <c r="E15" s="71"/>
      <c r="F15" s="71"/>
      <c r="G15" s="71"/>
    </row>
    <row r="16" spans="1:7" s="8" customFormat="1" hidden="1" outlineLevel="1" x14ac:dyDescent="0.2">
      <c r="A16" s="72" t="s">
        <v>14</v>
      </c>
      <c r="B16" s="71"/>
      <c r="C16" s="71"/>
      <c r="D16" s="71"/>
      <c r="E16" s="71"/>
      <c r="F16" s="71"/>
      <c r="G16" s="71"/>
    </row>
    <row r="17" spans="1:7" s="8" customFormat="1" hidden="1" outlineLevel="1" x14ac:dyDescent="0.2">
      <c r="A17" s="71" t="s">
        <v>15</v>
      </c>
      <c r="B17" s="71"/>
      <c r="C17" s="71"/>
      <c r="D17" s="71"/>
      <c r="E17" s="71"/>
      <c r="F17" s="71"/>
      <c r="G17" s="71"/>
    </row>
    <row r="18" spans="1:7" s="8" customFormat="1" hidden="1" outlineLevel="1" x14ac:dyDescent="0.2">
      <c r="A18" s="73" t="s">
        <v>16</v>
      </c>
      <c r="B18" s="73"/>
      <c r="C18" s="7"/>
      <c r="D18" s="37"/>
      <c r="E18" s="3"/>
      <c r="F18" s="3"/>
      <c r="G18" s="3"/>
    </row>
    <row r="19" spans="1:7" s="8" customFormat="1" outlineLevel="1" x14ac:dyDescent="0.2">
      <c r="A19" s="64"/>
      <c r="B19" s="64"/>
      <c r="C19" s="7"/>
      <c r="D19" s="37"/>
      <c r="E19" s="3"/>
      <c r="F19" s="3"/>
      <c r="G19" s="65" t="s">
        <v>125</v>
      </c>
    </row>
    <row r="20" spans="1:7" s="13" customFormat="1" ht="27" customHeight="1" x14ac:dyDescent="0.2">
      <c r="A20" s="74" t="s">
        <v>17</v>
      </c>
      <c r="B20" s="74"/>
      <c r="C20" s="74"/>
      <c r="D20" s="74"/>
      <c r="E20" s="74"/>
      <c r="F20" s="74"/>
      <c r="G20" s="74"/>
    </row>
    <row r="21" spans="1:7" s="13" customFormat="1" ht="15" x14ac:dyDescent="0.25">
      <c r="A21" s="14"/>
      <c r="B21" s="75" t="s">
        <v>18</v>
      </c>
      <c r="C21" s="75"/>
      <c r="D21" s="75"/>
      <c r="E21" s="75"/>
      <c r="F21" s="75"/>
      <c r="G21" s="75"/>
    </row>
    <row r="22" spans="1:7" ht="10.5" customHeight="1" collapsed="1" x14ac:dyDescent="0.2">
      <c r="A22" s="15"/>
      <c r="B22" s="61"/>
      <c r="C22" s="61"/>
      <c r="D22" s="61"/>
      <c r="E22" s="61"/>
      <c r="F22" s="61" t="s">
        <v>19</v>
      </c>
      <c r="G22" s="61"/>
    </row>
    <row r="23" spans="1:7" s="12" customFormat="1" ht="42.75" customHeight="1" x14ac:dyDescent="0.2">
      <c r="A23" s="16"/>
      <c r="B23" s="17" t="s">
        <v>20</v>
      </c>
      <c r="C23" s="66" t="s">
        <v>21</v>
      </c>
      <c r="D23" s="66"/>
      <c r="E23" s="18" t="s">
        <v>22</v>
      </c>
      <c r="F23" s="62"/>
      <c r="G23" s="18" t="s">
        <v>23</v>
      </c>
    </row>
    <row r="24" spans="1:7" s="12" customFormat="1" x14ac:dyDescent="0.2">
      <c r="A24" s="16"/>
      <c r="B24" s="67" t="s">
        <v>24</v>
      </c>
      <c r="C24" s="67"/>
      <c r="D24" s="67"/>
      <c r="E24" s="67"/>
      <c r="F24" s="67"/>
      <c r="G24" s="67"/>
    </row>
    <row r="25" spans="1:7" s="12" customFormat="1" x14ac:dyDescent="0.2">
      <c r="A25" s="16"/>
      <c r="B25" s="20" t="s">
        <v>25</v>
      </c>
      <c r="C25" s="20"/>
      <c r="D25" s="20"/>
      <c r="E25" s="20"/>
      <c r="F25" s="20"/>
      <c r="G25" s="20"/>
    </row>
    <row r="26" spans="1:7" s="12" customFormat="1" x14ac:dyDescent="0.2">
      <c r="A26" s="16"/>
      <c r="B26" s="22" t="s">
        <v>26</v>
      </c>
      <c r="C26" s="23">
        <v>2</v>
      </c>
      <c r="D26" s="38">
        <v>7.6100000000000001E-2</v>
      </c>
      <c r="E26" s="24" t="s">
        <v>27</v>
      </c>
      <c r="F26" s="19"/>
      <c r="G26" s="19">
        <v>179.91</v>
      </c>
    </row>
    <row r="27" spans="1:7" s="12" customFormat="1" x14ac:dyDescent="0.2">
      <c r="A27" s="16"/>
      <c r="B27" s="39" t="s">
        <v>28</v>
      </c>
      <c r="C27" s="23">
        <v>1</v>
      </c>
      <c r="D27" s="40">
        <v>11.6</v>
      </c>
      <c r="E27" s="24" t="s">
        <v>38</v>
      </c>
      <c r="F27" s="19">
        <v>669.45775862068967</v>
      </c>
      <c r="G27" s="19">
        <v>7765.71</v>
      </c>
    </row>
    <row r="28" spans="1:7" s="12" customFormat="1" x14ac:dyDescent="0.2">
      <c r="A28" s="16"/>
      <c r="B28" s="41" t="s">
        <v>29</v>
      </c>
      <c r="C28" s="23"/>
      <c r="D28" s="19"/>
      <c r="E28" s="24"/>
      <c r="F28" s="19"/>
      <c r="G28" s="19"/>
    </row>
    <row r="29" spans="1:7" s="12" customFormat="1" x14ac:dyDescent="0.2">
      <c r="A29" s="16"/>
      <c r="B29" s="22" t="s">
        <v>30</v>
      </c>
      <c r="C29" s="23">
        <v>1</v>
      </c>
      <c r="D29" s="38">
        <v>0.15</v>
      </c>
      <c r="E29" s="24" t="s">
        <v>31</v>
      </c>
      <c r="F29" s="19"/>
      <c r="G29" s="19">
        <v>63.78</v>
      </c>
    </row>
    <row r="30" spans="1:7" s="12" customFormat="1" hidden="1" x14ac:dyDescent="0.2">
      <c r="A30" s="16"/>
      <c r="B30" s="22"/>
      <c r="C30" s="23"/>
      <c r="D30" s="38"/>
      <c r="E30" s="24"/>
      <c r="F30" s="19"/>
      <c r="G30" s="19"/>
    </row>
    <row r="31" spans="1:7" s="12" customFormat="1" hidden="1" x14ac:dyDescent="0.2">
      <c r="A31" s="16"/>
      <c r="B31" s="22"/>
      <c r="C31" s="23"/>
      <c r="D31" s="38"/>
      <c r="E31" s="24"/>
      <c r="F31" s="19"/>
      <c r="G31" s="19"/>
    </row>
    <row r="32" spans="1:7" s="12" customFormat="1" x14ac:dyDescent="0.2">
      <c r="A32" s="16"/>
      <c r="B32" s="20" t="s">
        <v>32</v>
      </c>
      <c r="C32" s="23"/>
      <c r="D32" s="19"/>
      <c r="E32" s="24"/>
      <c r="F32" s="19"/>
      <c r="G32" s="19"/>
    </row>
    <row r="33" spans="1:7" s="12" customFormat="1" x14ac:dyDescent="0.2">
      <c r="A33" s="16"/>
      <c r="B33" s="22" t="s">
        <v>26</v>
      </c>
      <c r="C33" s="23">
        <v>2</v>
      </c>
      <c r="D33" s="38">
        <v>1.4975999999999998</v>
      </c>
      <c r="E33" s="24" t="s">
        <v>33</v>
      </c>
      <c r="F33" s="19"/>
      <c r="G33" s="19">
        <v>397.81</v>
      </c>
    </row>
    <row r="34" spans="1:7" s="12" customFormat="1" x14ac:dyDescent="0.2">
      <c r="A34" s="16"/>
      <c r="B34" s="42" t="s">
        <v>34</v>
      </c>
      <c r="C34" s="20"/>
      <c r="D34" s="20"/>
      <c r="E34" s="20"/>
      <c r="F34" s="20"/>
      <c r="G34" s="20"/>
    </row>
    <row r="35" spans="1:7" s="12" customFormat="1" x14ac:dyDescent="0.2">
      <c r="A35" s="16"/>
      <c r="B35" s="22" t="s">
        <v>35</v>
      </c>
      <c r="C35" s="23">
        <v>2</v>
      </c>
      <c r="D35" s="38">
        <v>0.4854</v>
      </c>
      <c r="E35" s="24" t="s">
        <v>36</v>
      </c>
      <c r="F35" s="19"/>
      <c r="G35" s="19">
        <v>928.29</v>
      </c>
    </row>
    <row r="36" spans="1:7" s="12" customFormat="1" ht="24" hidden="1" x14ac:dyDescent="0.2">
      <c r="A36" s="16"/>
      <c r="B36" s="25" t="s">
        <v>37</v>
      </c>
      <c r="C36" s="23">
        <v>1</v>
      </c>
      <c r="D36" s="23"/>
      <c r="E36" s="24" t="s">
        <v>38</v>
      </c>
      <c r="F36" s="19"/>
      <c r="G36" s="19"/>
    </row>
    <row r="37" spans="1:7" s="12" customFormat="1" x14ac:dyDescent="0.2">
      <c r="A37" s="16"/>
      <c r="B37" s="25" t="s">
        <v>126</v>
      </c>
      <c r="C37" s="23">
        <v>1</v>
      </c>
      <c r="D37" s="23">
        <v>3</v>
      </c>
      <c r="E37" s="24" t="s">
        <v>38</v>
      </c>
      <c r="F37" s="19"/>
      <c r="G37" s="19">
        <v>547.43219999999997</v>
      </c>
    </row>
    <row r="38" spans="1:7" s="12" customFormat="1" x14ac:dyDescent="0.2">
      <c r="A38" s="16"/>
      <c r="B38" s="22" t="s">
        <v>39</v>
      </c>
      <c r="C38" s="23">
        <v>2</v>
      </c>
      <c r="D38" s="19">
        <v>2.9730000000000003</v>
      </c>
      <c r="E38" s="24" t="s">
        <v>31</v>
      </c>
      <c r="F38" s="19"/>
      <c r="G38" s="19">
        <v>530.45000000000005</v>
      </c>
    </row>
    <row r="39" spans="1:7" s="12" customFormat="1" x14ac:dyDescent="0.2">
      <c r="A39" s="16"/>
      <c r="B39" s="22" t="s">
        <v>40</v>
      </c>
      <c r="C39" s="23">
        <v>1</v>
      </c>
      <c r="D39" s="19">
        <v>2.9730000000000003</v>
      </c>
      <c r="E39" s="24" t="s">
        <v>31</v>
      </c>
      <c r="F39" s="19"/>
      <c r="G39" s="19">
        <v>1126.33</v>
      </c>
    </row>
    <row r="40" spans="1:7" s="12" customFormat="1" x14ac:dyDescent="0.2">
      <c r="A40" s="16"/>
      <c r="B40" s="22" t="s">
        <v>127</v>
      </c>
      <c r="C40" s="23">
        <v>1</v>
      </c>
      <c r="D40" s="23">
        <v>1</v>
      </c>
      <c r="E40" s="24" t="s">
        <v>38</v>
      </c>
      <c r="F40" s="19"/>
      <c r="G40" s="19">
        <v>698.23618612390419</v>
      </c>
    </row>
    <row r="41" spans="1:7" s="12" customFormat="1" x14ac:dyDescent="0.2">
      <c r="A41" s="16"/>
      <c r="B41" s="20" t="s">
        <v>41</v>
      </c>
      <c r="C41" s="23"/>
      <c r="D41" s="19"/>
      <c r="E41" s="24"/>
      <c r="F41" s="19"/>
      <c r="G41" s="19"/>
    </row>
    <row r="42" spans="1:7" s="12" customFormat="1" x14ac:dyDescent="0.2">
      <c r="A42" s="16"/>
      <c r="B42" s="22" t="s">
        <v>42</v>
      </c>
      <c r="C42" s="23">
        <v>1</v>
      </c>
      <c r="D42" s="23">
        <v>1</v>
      </c>
      <c r="E42" s="24" t="s">
        <v>43</v>
      </c>
      <c r="F42" s="19"/>
      <c r="G42" s="19">
        <v>1248.55</v>
      </c>
    </row>
    <row r="43" spans="1:7" s="12" customFormat="1" hidden="1" x14ac:dyDescent="0.2">
      <c r="A43" s="16"/>
      <c r="B43" s="25" t="s">
        <v>44</v>
      </c>
      <c r="C43" s="23">
        <v>1</v>
      </c>
      <c r="D43" s="23"/>
      <c r="E43" s="24" t="s">
        <v>43</v>
      </c>
      <c r="F43" s="19"/>
      <c r="G43" s="19"/>
    </row>
    <row r="44" spans="1:7" s="12" customFormat="1" hidden="1" x14ac:dyDescent="0.2">
      <c r="A44" s="16"/>
      <c r="B44" s="25"/>
      <c r="C44" s="23"/>
      <c r="D44" s="23"/>
      <c r="E44" s="24"/>
      <c r="F44" s="19"/>
      <c r="G44" s="19"/>
    </row>
    <row r="45" spans="1:7" s="12" customFormat="1" x14ac:dyDescent="0.2">
      <c r="A45" s="16"/>
      <c r="B45" s="28" t="s">
        <v>45</v>
      </c>
      <c r="C45" s="23"/>
      <c r="D45" s="23"/>
      <c r="E45" s="24"/>
      <c r="F45" s="19"/>
      <c r="G45" s="19"/>
    </row>
    <row r="46" spans="1:7" s="12" customFormat="1" x14ac:dyDescent="0.2">
      <c r="A46" s="16"/>
      <c r="B46" s="43" t="s">
        <v>26</v>
      </c>
      <c r="C46" s="23">
        <v>2</v>
      </c>
      <c r="D46" s="19">
        <v>1.4975999999999998</v>
      </c>
      <c r="E46" s="24" t="s">
        <v>33</v>
      </c>
      <c r="F46" s="19"/>
      <c r="G46" s="19">
        <v>397.81</v>
      </c>
    </row>
    <row r="47" spans="1:7" s="12" customFormat="1" x14ac:dyDescent="0.2">
      <c r="A47" s="16"/>
      <c r="B47" s="28" t="s">
        <v>46</v>
      </c>
      <c r="C47" s="23"/>
      <c r="D47" s="23"/>
      <c r="E47" s="24"/>
      <c r="F47" s="19"/>
      <c r="G47" s="19"/>
    </row>
    <row r="48" spans="1:7" s="12" customFormat="1" x14ac:dyDescent="0.2">
      <c r="A48" s="16"/>
      <c r="B48" s="22" t="s">
        <v>47</v>
      </c>
      <c r="C48" s="23">
        <v>2</v>
      </c>
      <c r="D48" s="38">
        <v>4.6799999999999994E-2</v>
      </c>
      <c r="E48" s="24" t="s">
        <v>27</v>
      </c>
      <c r="F48" s="19"/>
      <c r="G48" s="19">
        <v>132.5</v>
      </c>
    </row>
    <row r="49" spans="1:7" s="12" customFormat="1" ht="25.5" customHeight="1" x14ac:dyDescent="0.2">
      <c r="A49" s="16"/>
      <c r="B49" s="68" t="s">
        <v>48</v>
      </c>
      <c r="C49" s="69"/>
      <c r="D49" s="69"/>
      <c r="E49" s="70"/>
      <c r="F49" s="19"/>
      <c r="G49" s="19"/>
    </row>
    <row r="50" spans="1:7" s="12" customFormat="1" x14ac:dyDescent="0.2">
      <c r="A50" s="16"/>
      <c r="B50" s="22" t="s">
        <v>49</v>
      </c>
      <c r="C50" s="23">
        <v>2</v>
      </c>
      <c r="D50" s="38">
        <v>4.6799999999999994E-2</v>
      </c>
      <c r="E50" s="44" t="s">
        <v>50</v>
      </c>
      <c r="F50" s="19"/>
      <c r="G50" s="19">
        <v>132.61000000000001</v>
      </c>
    </row>
    <row r="51" spans="1:7" s="12" customFormat="1" x14ac:dyDescent="0.2">
      <c r="A51" s="16"/>
      <c r="B51" s="22" t="s">
        <v>130</v>
      </c>
      <c r="C51" s="23">
        <v>1</v>
      </c>
      <c r="D51" s="23">
        <v>1</v>
      </c>
      <c r="E51" s="44" t="s">
        <v>43</v>
      </c>
      <c r="F51" s="19">
        <v>45.712800000000001</v>
      </c>
      <c r="G51" s="19">
        <v>45.712800000000001</v>
      </c>
    </row>
    <row r="52" spans="1:7" s="12" customFormat="1" x14ac:dyDescent="0.2">
      <c r="A52" s="16"/>
      <c r="B52" s="22" t="s">
        <v>131</v>
      </c>
      <c r="C52" s="23">
        <v>1</v>
      </c>
      <c r="D52" s="23">
        <v>1</v>
      </c>
      <c r="E52" s="44" t="s">
        <v>132</v>
      </c>
      <c r="F52" s="19">
        <v>389.11</v>
      </c>
      <c r="G52" s="19">
        <v>389.11</v>
      </c>
    </row>
    <row r="53" spans="1:7" s="12" customFormat="1" x14ac:dyDescent="0.2">
      <c r="A53" s="16"/>
      <c r="B53" s="22" t="s">
        <v>133</v>
      </c>
      <c r="C53" s="23">
        <v>1</v>
      </c>
      <c r="D53" s="23">
        <v>1</v>
      </c>
      <c r="E53" s="44" t="s">
        <v>132</v>
      </c>
      <c r="F53" s="19">
        <v>45.71</v>
      </c>
      <c r="G53" s="19">
        <v>45.71</v>
      </c>
    </row>
    <row r="54" spans="1:7" s="12" customFormat="1" hidden="1" x14ac:dyDescent="0.2">
      <c r="A54" s="16"/>
      <c r="B54" s="22"/>
      <c r="C54" s="23"/>
      <c r="D54" s="23"/>
      <c r="E54" s="44"/>
      <c r="F54" s="19"/>
      <c r="G54" s="19"/>
    </row>
    <row r="55" spans="1:7" s="12" customFormat="1" hidden="1" x14ac:dyDescent="0.2">
      <c r="A55" s="16"/>
      <c r="B55" s="28" t="s">
        <v>51</v>
      </c>
      <c r="C55" s="23"/>
      <c r="D55" s="23"/>
      <c r="E55" s="24"/>
      <c r="F55" s="19"/>
      <c r="G55" s="19"/>
    </row>
    <row r="56" spans="1:7" s="12" customFormat="1" hidden="1" x14ac:dyDescent="0.2">
      <c r="A56" s="16"/>
      <c r="B56" s="22"/>
      <c r="C56" s="23"/>
      <c r="D56" s="40"/>
      <c r="E56" s="24"/>
      <c r="F56" s="19"/>
      <c r="G56" s="19"/>
    </row>
    <row r="57" spans="1:7" s="12" customFormat="1" hidden="1" x14ac:dyDescent="0.2">
      <c r="A57" s="16"/>
      <c r="B57" s="22"/>
      <c r="C57" s="23"/>
      <c r="D57" s="23"/>
      <c r="E57" s="24"/>
      <c r="F57" s="19"/>
      <c r="G57" s="19"/>
    </row>
    <row r="58" spans="1:7" s="12" customFormat="1" hidden="1" x14ac:dyDescent="0.2">
      <c r="A58" s="16"/>
      <c r="B58" s="22" t="s">
        <v>52</v>
      </c>
      <c r="C58" s="23">
        <v>1</v>
      </c>
      <c r="D58" s="40"/>
      <c r="E58" s="24">
        <v>0</v>
      </c>
      <c r="F58" s="19"/>
      <c r="G58" s="19"/>
    </row>
    <row r="59" spans="1:7" s="12" customFormat="1" x14ac:dyDescent="0.2">
      <c r="A59" s="16"/>
      <c r="B59" s="45" t="s">
        <v>53</v>
      </c>
      <c r="C59" s="20"/>
      <c r="D59" s="20"/>
      <c r="E59" s="20"/>
      <c r="F59" s="20"/>
      <c r="G59" s="20"/>
    </row>
    <row r="60" spans="1:7" s="12" customFormat="1" x14ac:dyDescent="0.2">
      <c r="A60" s="16"/>
      <c r="B60" s="22" t="s">
        <v>54</v>
      </c>
      <c r="C60" s="23">
        <v>12</v>
      </c>
      <c r="D60" s="38">
        <v>4.6799999999999994E-2</v>
      </c>
      <c r="E60" s="24" t="s">
        <v>55</v>
      </c>
      <c r="F60" s="19"/>
      <c r="G60" s="19">
        <v>2495.36</v>
      </c>
    </row>
    <row r="61" spans="1:7" s="12" customFormat="1" x14ac:dyDescent="0.2">
      <c r="A61" s="16"/>
      <c r="B61" s="22" t="s">
        <v>56</v>
      </c>
      <c r="C61" s="23">
        <v>12</v>
      </c>
      <c r="D61" s="38">
        <v>0.4</v>
      </c>
      <c r="E61" s="24" t="s">
        <v>55</v>
      </c>
      <c r="F61" s="19"/>
      <c r="G61" s="24">
        <v>8440.2099999999991</v>
      </c>
    </row>
    <row r="62" spans="1:7" s="12" customFormat="1" x14ac:dyDescent="0.2">
      <c r="A62" s="16"/>
      <c r="B62" s="22" t="s">
        <v>57</v>
      </c>
      <c r="C62" s="23">
        <v>1</v>
      </c>
      <c r="D62" s="19">
        <v>2.69</v>
      </c>
      <c r="E62" s="24" t="s">
        <v>58</v>
      </c>
      <c r="F62" s="19"/>
      <c r="G62" s="19">
        <v>3966.48</v>
      </c>
    </row>
    <row r="63" spans="1:7" s="12" customFormat="1" x14ac:dyDescent="0.2">
      <c r="A63" s="16"/>
      <c r="B63" s="22" t="s">
        <v>59</v>
      </c>
      <c r="C63" s="23">
        <v>1</v>
      </c>
      <c r="D63" s="19">
        <v>34.21</v>
      </c>
      <c r="E63" s="24" t="s">
        <v>60</v>
      </c>
      <c r="F63" s="19"/>
      <c r="G63" s="19">
        <v>12439.62</v>
      </c>
    </row>
    <row r="64" spans="1:7" s="12" customFormat="1" x14ac:dyDescent="0.2">
      <c r="A64" s="16"/>
      <c r="B64" s="22" t="s">
        <v>61</v>
      </c>
      <c r="C64" s="23">
        <v>1</v>
      </c>
      <c r="D64" s="19">
        <v>2.69</v>
      </c>
      <c r="E64" s="24" t="s">
        <v>62</v>
      </c>
      <c r="F64" s="19"/>
      <c r="G64" s="19">
        <v>16.3</v>
      </c>
    </row>
    <row r="65" spans="1:7" s="12" customFormat="1" x14ac:dyDescent="0.2">
      <c r="A65" s="16"/>
      <c r="B65" s="22" t="s">
        <v>63</v>
      </c>
      <c r="C65" s="23">
        <v>1</v>
      </c>
      <c r="D65" s="19">
        <v>2.69</v>
      </c>
      <c r="E65" s="24" t="s">
        <v>62</v>
      </c>
      <c r="F65" s="19"/>
      <c r="G65" s="19">
        <v>1665.94</v>
      </c>
    </row>
    <row r="66" spans="1:7" s="12" customFormat="1" x14ac:dyDescent="0.2">
      <c r="A66" s="16"/>
      <c r="B66" s="22" t="s">
        <v>128</v>
      </c>
      <c r="C66" s="23">
        <v>1</v>
      </c>
      <c r="D66" s="23">
        <v>12</v>
      </c>
      <c r="E66" s="24" t="s">
        <v>70</v>
      </c>
      <c r="F66" s="19">
        <v>89.981277750000004</v>
      </c>
      <c r="G66" s="19">
        <v>1079.775333</v>
      </c>
    </row>
    <row r="67" spans="1:7" s="12" customFormat="1" hidden="1" x14ac:dyDescent="0.2">
      <c r="A67" s="16"/>
      <c r="B67" s="22"/>
      <c r="C67" s="23"/>
      <c r="D67" s="23"/>
      <c r="E67" s="24"/>
      <c r="F67" s="19"/>
      <c r="G67" s="19"/>
    </row>
    <row r="68" spans="1:7" s="12" customFormat="1" ht="25.5" customHeight="1" x14ac:dyDescent="0.2">
      <c r="A68" s="16"/>
      <c r="B68" s="68" t="s">
        <v>64</v>
      </c>
      <c r="C68" s="69"/>
      <c r="D68" s="69"/>
      <c r="E68" s="70"/>
      <c r="F68" s="20"/>
      <c r="G68" s="20"/>
    </row>
    <row r="69" spans="1:7" s="7" customFormat="1" x14ac:dyDescent="0.2">
      <c r="A69" s="21"/>
      <c r="B69" s="22" t="s">
        <v>65</v>
      </c>
      <c r="C69" s="23">
        <v>1</v>
      </c>
      <c r="D69" s="23">
        <v>8</v>
      </c>
      <c r="E69" s="24" t="s">
        <v>66</v>
      </c>
      <c r="F69" s="19"/>
      <c r="G69" s="19">
        <v>2128.4</v>
      </c>
    </row>
    <row r="70" spans="1:7" s="12" customFormat="1" x14ac:dyDescent="0.2">
      <c r="A70" s="16"/>
      <c r="B70" s="22" t="s">
        <v>67</v>
      </c>
      <c r="C70" s="23">
        <v>12</v>
      </c>
      <c r="D70" s="23">
        <v>1</v>
      </c>
      <c r="E70" s="24" t="s">
        <v>43</v>
      </c>
      <c r="F70" s="19"/>
      <c r="G70" s="23">
        <f>1890*C70</f>
        <v>22680</v>
      </c>
    </row>
    <row r="71" spans="1:7" s="12" customFormat="1" ht="26.25" customHeight="1" x14ac:dyDescent="0.2">
      <c r="A71" s="16"/>
      <c r="B71" s="25" t="s">
        <v>137</v>
      </c>
      <c r="C71" s="23">
        <v>1</v>
      </c>
      <c r="D71" s="23">
        <v>1</v>
      </c>
      <c r="E71" s="24" t="s">
        <v>43</v>
      </c>
      <c r="F71" s="19">
        <v>11988.396000000001</v>
      </c>
      <c r="G71" s="19">
        <v>11988.396000000001</v>
      </c>
    </row>
    <row r="72" spans="1:7" s="12" customFormat="1" x14ac:dyDescent="0.2">
      <c r="A72" s="16"/>
      <c r="B72" s="27" t="s">
        <v>129</v>
      </c>
      <c r="C72" s="46">
        <v>1</v>
      </c>
      <c r="D72" s="47">
        <v>12</v>
      </c>
      <c r="E72" s="46" t="s">
        <v>70</v>
      </c>
      <c r="F72" s="46">
        <v>298.48350000000005</v>
      </c>
      <c r="G72" s="19">
        <v>3581.8020000000006</v>
      </c>
    </row>
    <row r="73" spans="1:7" s="12" customFormat="1" hidden="1" x14ac:dyDescent="0.2">
      <c r="A73" s="16"/>
      <c r="B73" s="27"/>
      <c r="C73" s="46"/>
      <c r="D73" s="47"/>
      <c r="E73" s="46"/>
      <c r="F73" s="46"/>
      <c r="G73" s="48"/>
    </row>
    <row r="74" spans="1:7" s="12" customFormat="1" hidden="1" x14ac:dyDescent="0.2">
      <c r="A74" s="16"/>
      <c r="B74" s="28" t="s">
        <v>68</v>
      </c>
      <c r="C74" s="24"/>
      <c r="D74" s="24"/>
      <c r="E74" s="24"/>
      <c r="F74" s="24"/>
      <c r="G74" s="24"/>
    </row>
    <row r="75" spans="1:7" s="12" customFormat="1" hidden="1" x14ac:dyDescent="0.2">
      <c r="A75" s="16"/>
      <c r="B75" s="25" t="s">
        <v>69</v>
      </c>
      <c r="C75" s="26">
        <v>1</v>
      </c>
      <c r="D75" s="23"/>
      <c r="E75" s="24" t="s">
        <v>70</v>
      </c>
      <c r="F75" s="19"/>
      <c r="G75" s="19"/>
    </row>
    <row r="76" spans="1:7" s="12" customFormat="1" x14ac:dyDescent="0.2">
      <c r="A76" s="16"/>
      <c r="B76" s="20" t="s">
        <v>71</v>
      </c>
      <c r="C76" s="20"/>
      <c r="D76" s="20"/>
      <c r="E76" s="20"/>
      <c r="F76" s="20"/>
      <c r="G76" s="20"/>
    </row>
    <row r="77" spans="1:7" s="12" customFormat="1" ht="24" x14ac:dyDescent="0.2">
      <c r="A77" s="16"/>
      <c r="B77" s="25" t="s">
        <v>72</v>
      </c>
      <c r="C77" s="23">
        <v>1</v>
      </c>
      <c r="D77" s="19">
        <v>0.25580000000000003</v>
      </c>
      <c r="E77" s="49" t="s">
        <v>73</v>
      </c>
      <c r="F77" s="19"/>
      <c r="G77" s="19">
        <v>1699.8</v>
      </c>
    </row>
    <row r="78" spans="1:7" s="12" customFormat="1" ht="24" x14ac:dyDescent="0.2">
      <c r="A78" s="16"/>
      <c r="B78" s="25" t="s">
        <v>74</v>
      </c>
      <c r="C78" s="23">
        <v>1</v>
      </c>
      <c r="D78" s="19">
        <v>0.02</v>
      </c>
      <c r="E78" s="24" t="s">
        <v>75</v>
      </c>
      <c r="F78" s="19"/>
      <c r="G78" s="19">
        <v>147.82</v>
      </c>
    </row>
    <row r="79" spans="1:7" s="12" customFormat="1" x14ac:dyDescent="0.2">
      <c r="A79" s="16"/>
      <c r="B79" s="50" t="s">
        <v>76</v>
      </c>
      <c r="C79" s="23">
        <v>1</v>
      </c>
      <c r="D79" s="23">
        <v>2</v>
      </c>
      <c r="E79" s="24" t="s">
        <v>43</v>
      </c>
      <c r="F79" s="19">
        <v>230.99</v>
      </c>
      <c r="G79" s="19">
        <f>F79*D79</f>
        <v>461.98</v>
      </c>
    </row>
    <row r="80" spans="1:7" s="12" customFormat="1" x14ac:dyDescent="0.2">
      <c r="A80" s="16"/>
      <c r="B80" s="22" t="s">
        <v>134</v>
      </c>
      <c r="C80" s="23">
        <v>1</v>
      </c>
      <c r="D80" s="23">
        <v>1</v>
      </c>
      <c r="E80" s="24" t="s">
        <v>43</v>
      </c>
      <c r="F80" s="19">
        <v>395.61</v>
      </c>
      <c r="G80" s="19">
        <v>395.61</v>
      </c>
    </row>
    <row r="81" spans="1:7" s="12" customFormat="1" x14ac:dyDescent="0.2">
      <c r="A81" s="16"/>
      <c r="B81" s="22" t="s">
        <v>135</v>
      </c>
      <c r="C81" s="23">
        <v>1</v>
      </c>
      <c r="D81" s="23">
        <v>1</v>
      </c>
      <c r="E81" s="24" t="s">
        <v>43</v>
      </c>
      <c r="F81" s="19">
        <v>467.78</v>
      </c>
      <c r="G81" s="19">
        <v>467.78</v>
      </c>
    </row>
    <row r="82" spans="1:7" s="12" customFormat="1" x14ac:dyDescent="0.2">
      <c r="A82" s="16"/>
      <c r="B82" s="22" t="s">
        <v>136</v>
      </c>
      <c r="C82" s="23">
        <v>1</v>
      </c>
      <c r="D82" s="23">
        <v>12</v>
      </c>
      <c r="E82" s="24" t="s">
        <v>43</v>
      </c>
      <c r="F82" s="19">
        <v>48.305</v>
      </c>
      <c r="G82" s="19">
        <v>579.66</v>
      </c>
    </row>
    <row r="83" spans="1:7" s="12" customFormat="1" hidden="1" x14ac:dyDescent="0.2">
      <c r="A83" s="16"/>
      <c r="B83" s="22"/>
      <c r="C83" s="23"/>
      <c r="D83" s="23"/>
      <c r="E83" s="24"/>
      <c r="F83" s="19"/>
      <c r="G83" s="19"/>
    </row>
    <row r="84" spans="1:7" s="12" customFormat="1" hidden="1" x14ac:dyDescent="0.2">
      <c r="A84" s="16"/>
      <c r="B84" s="22"/>
      <c r="C84" s="23"/>
      <c r="D84" s="23"/>
      <c r="E84" s="24"/>
      <c r="F84" s="19"/>
      <c r="G84" s="19"/>
    </row>
    <row r="85" spans="1:7" s="12" customFormat="1" hidden="1" x14ac:dyDescent="0.2">
      <c r="A85" s="16"/>
      <c r="B85" s="22"/>
      <c r="C85" s="23"/>
      <c r="D85" s="23"/>
      <c r="E85" s="24"/>
      <c r="F85" s="19"/>
      <c r="G85" s="19"/>
    </row>
    <row r="86" spans="1:7" s="12" customFormat="1" hidden="1" x14ac:dyDescent="0.2">
      <c r="A86" s="16"/>
      <c r="B86" s="22"/>
      <c r="C86" s="23"/>
      <c r="D86" s="23"/>
      <c r="E86" s="24"/>
      <c r="F86" s="19"/>
      <c r="G86" s="19"/>
    </row>
    <row r="87" spans="1:7" s="12" customFormat="1" x14ac:dyDescent="0.2">
      <c r="A87" s="16"/>
      <c r="B87" s="28" t="s">
        <v>77</v>
      </c>
      <c r="C87" s="24"/>
      <c r="D87" s="24"/>
      <c r="E87" s="24"/>
      <c r="F87" s="24"/>
      <c r="G87" s="24"/>
    </row>
    <row r="88" spans="1:7" s="12" customFormat="1" x14ac:dyDescent="0.2">
      <c r="A88" s="16"/>
      <c r="B88" s="51" t="s">
        <v>78</v>
      </c>
      <c r="C88" s="26">
        <v>151</v>
      </c>
      <c r="D88" s="24">
        <v>51.52</v>
      </c>
      <c r="E88" s="24" t="s">
        <v>38</v>
      </c>
      <c r="F88" s="19"/>
      <c r="G88" s="19">
        <v>21791.53</v>
      </c>
    </row>
    <row r="89" spans="1:7" s="12" customFormat="1" ht="25.5" hidden="1" x14ac:dyDescent="0.2">
      <c r="A89" s="16"/>
      <c r="B89" s="52" t="s">
        <v>79</v>
      </c>
      <c r="C89" s="26"/>
      <c r="D89" s="24">
        <v>0</v>
      </c>
      <c r="E89" s="24" t="s">
        <v>38</v>
      </c>
      <c r="F89" s="19"/>
      <c r="G89" s="19"/>
    </row>
    <row r="90" spans="1:7" s="12" customFormat="1" x14ac:dyDescent="0.2">
      <c r="A90" s="16"/>
      <c r="B90" s="51" t="s">
        <v>80</v>
      </c>
      <c r="C90" s="26">
        <v>24</v>
      </c>
      <c r="D90" s="24">
        <v>51.52</v>
      </c>
      <c r="E90" s="24" t="s">
        <v>38</v>
      </c>
      <c r="F90" s="19"/>
      <c r="G90" s="19">
        <v>8827.58</v>
      </c>
    </row>
    <row r="91" spans="1:7" s="12" customFormat="1" ht="25.5" hidden="1" x14ac:dyDescent="0.2">
      <c r="A91" s="16"/>
      <c r="B91" s="52" t="s">
        <v>81</v>
      </c>
      <c r="C91" s="26"/>
      <c r="D91" s="24">
        <v>0</v>
      </c>
      <c r="E91" s="24" t="s">
        <v>38</v>
      </c>
      <c r="F91" s="19"/>
      <c r="G91" s="19"/>
    </row>
    <row r="92" spans="1:7" s="12" customFormat="1" x14ac:dyDescent="0.2">
      <c r="A92" s="16"/>
      <c r="B92" s="52" t="s">
        <v>82</v>
      </c>
      <c r="C92" s="26">
        <v>1</v>
      </c>
      <c r="D92" s="24">
        <v>59</v>
      </c>
      <c r="E92" s="49" t="s">
        <v>38</v>
      </c>
      <c r="F92" s="19"/>
      <c r="G92" s="19">
        <v>279.39</v>
      </c>
    </row>
    <row r="93" spans="1:7" s="12" customFormat="1" x14ac:dyDescent="0.2">
      <c r="A93" s="16"/>
      <c r="B93" s="52" t="s">
        <v>83</v>
      </c>
      <c r="C93" s="26">
        <v>1</v>
      </c>
      <c r="D93" s="24">
        <v>51.52</v>
      </c>
      <c r="E93" s="49" t="s">
        <v>38</v>
      </c>
      <c r="F93" s="19"/>
      <c r="G93" s="19">
        <v>164.8</v>
      </c>
    </row>
    <row r="94" spans="1:7" s="12" customFormat="1" x14ac:dyDescent="0.2">
      <c r="A94" s="16"/>
      <c r="B94" s="52" t="s">
        <v>84</v>
      </c>
      <c r="C94" s="26">
        <v>1</v>
      </c>
      <c r="D94" s="24">
        <v>1.5</v>
      </c>
      <c r="E94" s="49" t="s">
        <v>38</v>
      </c>
      <c r="F94" s="19"/>
      <c r="G94" s="19">
        <v>0.83</v>
      </c>
    </row>
    <row r="95" spans="1:7" s="12" customFormat="1" x14ac:dyDescent="0.2">
      <c r="A95" s="16"/>
      <c r="B95" s="52" t="s">
        <v>85</v>
      </c>
      <c r="C95" s="26">
        <v>2</v>
      </c>
      <c r="D95" s="24">
        <v>4.25</v>
      </c>
      <c r="E95" s="49" t="s">
        <v>38</v>
      </c>
      <c r="F95" s="19"/>
      <c r="G95" s="19">
        <v>54.06</v>
      </c>
    </row>
    <row r="96" spans="1:7" s="12" customFormat="1" ht="63" customHeight="1" x14ac:dyDescent="0.2">
      <c r="A96" s="16"/>
      <c r="B96" s="52" t="s">
        <v>86</v>
      </c>
      <c r="C96" s="26">
        <v>0</v>
      </c>
      <c r="D96" s="24">
        <v>0</v>
      </c>
      <c r="E96" s="49">
        <v>0</v>
      </c>
      <c r="F96" s="19"/>
      <c r="G96" s="19">
        <v>0</v>
      </c>
    </row>
    <row r="97" spans="1:7" s="12" customFormat="1" x14ac:dyDescent="0.2">
      <c r="A97" s="16"/>
      <c r="B97" s="52" t="s">
        <v>87</v>
      </c>
      <c r="C97" s="26">
        <v>2</v>
      </c>
      <c r="D97" s="24">
        <v>0.5</v>
      </c>
      <c r="E97" s="49" t="s">
        <v>38</v>
      </c>
      <c r="F97" s="19"/>
      <c r="G97" s="19">
        <v>0.55000000000000004</v>
      </c>
    </row>
    <row r="98" spans="1:7" s="12" customFormat="1" hidden="1" x14ac:dyDescent="0.2">
      <c r="A98" s="16"/>
      <c r="B98" s="52" t="s">
        <v>88</v>
      </c>
      <c r="C98" s="26">
        <v>0</v>
      </c>
      <c r="D98" s="24">
        <v>0</v>
      </c>
      <c r="E98" s="49" t="s">
        <v>38</v>
      </c>
      <c r="F98" s="19"/>
      <c r="G98" s="19"/>
    </row>
    <row r="99" spans="1:7" s="12" customFormat="1" x14ac:dyDescent="0.2">
      <c r="A99" s="16"/>
      <c r="B99" s="52" t="s">
        <v>89</v>
      </c>
      <c r="C99" s="26">
        <v>24</v>
      </c>
      <c r="D99" s="24">
        <v>1.6</v>
      </c>
      <c r="E99" s="49" t="s">
        <v>38</v>
      </c>
      <c r="F99" s="19"/>
      <c r="G99" s="19">
        <v>218.64</v>
      </c>
    </row>
    <row r="100" spans="1:7" s="12" customFormat="1" ht="25.5" x14ac:dyDescent="0.2">
      <c r="A100" s="16"/>
      <c r="B100" s="52" t="s">
        <v>90</v>
      </c>
      <c r="C100" s="26">
        <v>1</v>
      </c>
      <c r="D100" s="24">
        <v>2.2000000000000002</v>
      </c>
      <c r="E100" s="49" t="s">
        <v>38</v>
      </c>
      <c r="F100" s="19"/>
      <c r="G100" s="19">
        <v>1.22</v>
      </c>
    </row>
    <row r="101" spans="1:7" s="12" customFormat="1" x14ac:dyDescent="0.2">
      <c r="A101" s="16"/>
      <c r="B101" s="52" t="s">
        <v>91</v>
      </c>
      <c r="C101" s="26">
        <v>1</v>
      </c>
      <c r="D101" s="24">
        <v>1.1000000000000001</v>
      </c>
      <c r="E101" s="49" t="s">
        <v>38</v>
      </c>
      <c r="F101" s="19"/>
      <c r="G101" s="19">
        <v>0.61</v>
      </c>
    </row>
    <row r="102" spans="1:7" s="12" customFormat="1" x14ac:dyDescent="0.2">
      <c r="A102" s="16"/>
      <c r="B102" s="52" t="s">
        <v>92</v>
      </c>
      <c r="C102" s="26">
        <v>1</v>
      </c>
      <c r="D102" s="24">
        <v>12</v>
      </c>
      <c r="E102" s="49" t="s">
        <v>38</v>
      </c>
      <c r="F102" s="19"/>
      <c r="G102" s="19">
        <v>105.35</v>
      </c>
    </row>
    <row r="103" spans="1:7" s="12" customFormat="1" hidden="1" x14ac:dyDescent="0.2">
      <c r="A103" s="16"/>
      <c r="B103" s="52" t="s">
        <v>93</v>
      </c>
      <c r="C103" s="26">
        <v>0</v>
      </c>
      <c r="D103" s="24">
        <v>0</v>
      </c>
      <c r="E103" s="49" t="s">
        <v>38</v>
      </c>
      <c r="F103" s="19"/>
      <c r="G103" s="19">
        <v>0</v>
      </c>
    </row>
    <row r="104" spans="1:7" s="12" customFormat="1" x14ac:dyDescent="0.2">
      <c r="A104" s="16"/>
      <c r="B104" s="52" t="s">
        <v>93</v>
      </c>
      <c r="C104" s="26">
        <v>1</v>
      </c>
      <c r="D104" s="24">
        <v>6.8</v>
      </c>
      <c r="E104" s="49" t="s">
        <v>38</v>
      </c>
      <c r="F104" s="19"/>
      <c r="G104" s="19">
        <v>110.83</v>
      </c>
    </row>
    <row r="105" spans="1:7" s="12" customFormat="1" hidden="1" x14ac:dyDescent="0.2">
      <c r="A105" s="16"/>
      <c r="B105" s="52" t="s">
        <v>94</v>
      </c>
      <c r="C105" s="26">
        <v>0</v>
      </c>
      <c r="D105" s="24">
        <v>0</v>
      </c>
      <c r="E105" s="49" t="s">
        <v>43</v>
      </c>
      <c r="F105" s="19"/>
      <c r="G105" s="19">
        <v>0</v>
      </c>
    </row>
    <row r="106" spans="1:7" s="12" customFormat="1" ht="25.5" hidden="1" x14ac:dyDescent="0.2">
      <c r="A106" s="16"/>
      <c r="B106" s="52" t="s">
        <v>95</v>
      </c>
      <c r="C106" s="26">
        <v>0</v>
      </c>
      <c r="D106" s="24">
        <v>0</v>
      </c>
      <c r="E106" s="49" t="s">
        <v>96</v>
      </c>
      <c r="F106" s="19"/>
      <c r="G106" s="19">
        <v>0</v>
      </c>
    </row>
    <row r="107" spans="1:7" s="12" customFormat="1" x14ac:dyDescent="0.2">
      <c r="A107" s="16"/>
      <c r="B107" s="20" t="s">
        <v>97</v>
      </c>
      <c r="C107" s="24"/>
      <c r="D107" s="24"/>
      <c r="E107" s="24"/>
      <c r="F107" s="24"/>
      <c r="G107" s="24"/>
    </row>
    <row r="108" spans="1:7" s="12" customFormat="1" ht="24" x14ac:dyDescent="0.2">
      <c r="A108" s="16"/>
      <c r="B108" s="25" t="s">
        <v>98</v>
      </c>
      <c r="C108" s="26">
        <v>6</v>
      </c>
      <c r="D108" s="23">
        <v>1</v>
      </c>
      <c r="E108" s="24" t="s">
        <v>43</v>
      </c>
      <c r="F108" s="19"/>
      <c r="G108" s="19">
        <v>187.71</v>
      </c>
    </row>
    <row r="109" spans="1:7" s="12" customFormat="1" ht="24" hidden="1" x14ac:dyDescent="0.2">
      <c r="A109" s="16"/>
      <c r="B109" s="25" t="s">
        <v>99</v>
      </c>
      <c r="C109" s="26">
        <v>0</v>
      </c>
      <c r="D109" s="23">
        <v>0</v>
      </c>
      <c r="E109" s="24" t="s">
        <v>43</v>
      </c>
      <c r="F109" s="19"/>
      <c r="G109" s="19">
        <v>0</v>
      </c>
    </row>
    <row r="110" spans="1:7" s="12" customFormat="1" x14ac:dyDescent="0.2">
      <c r="A110" s="16"/>
      <c r="B110" s="25" t="s">
        <v>100</v>
      </c>
      <c r="C110" s="26">
        <v>10</v>
      </c>
      <c r="D110" s="23">
        <v>285</v>
      </c>
      <c r="E110" s="24" t="s">
        <v>38</v>
      </c>
      <c r="F110" s="19"/>
      <c r="G110" s="19">
        <v>1980.54</v>
      </c>
    </row>
    <row r="111" spans="1:7" s="12" customFormat="1" ht="13.5" customHeight="1" x14ac:dyDescent="0.2">
      <c r="A111" s="16"/>
      <c r="B111" s="27" t="s">
        <v>101</v>
      </c>
      <c r="C111" s="26">
        <v>10</v>
      </c>
      <c r="D111" s="23">
        <v>142.5</v>
      </c>
      <c r="E111" s="24" t="s">
        <v>38</v>
      </c>
      <c r="F111" s="19"/>
      <c r="G111" s="19">
        <v>4092.43</v>
      </c>
    </row>
    <row r="112" spans="1:7" s="12" customFormat="1" ht="24" x14ac:dyDescent="0.2">
      <c r="A112" s="16"/>
      <c r="B112" s="25" t="s">
        <v>102</v>
      </c>
      <c r="C112" s="26">
        <v>1</v>
      </c>
      <c r="D112" s="38">
        <v>5.7000000000000002E-2</v>
      </c>
      <c r="E112" s="24" t="s">
        <v>103</v>
      </c>
      <c r="F112" s="19"/>
      <c r="G112" s="19">
        <v>140.79</v>
      </c>
    </row>
    <row r="113" spans="1:7" s="12" customFormat="1" ht="13.5" customHeight="1" x14ac:dyDescent="0.2">
      <c r="A113" s="16"/>
      <c r="B113" s="25" t="s">
        <v>104</v>
      </c>
      <c r="C113" s="26">
        <v>10</v>
      </c>
      <c r="D113" s="23">
        <v>2.85</v>
      </c>
      <c r="E113" s="24" t="s">
        <v>38</v>
      </c>
      <c r="F113" s="19"/>
      <c r="G113" s="19">
        <v>32.32</v>
      </c>
    </row>
    <row r="114" spans="1:7" s="12" customFormat="1" ht="24" x14ac:dyDescent="0.2">
      <c r="A114" s="16"/>
      <c r="B114" s="25" t="s">
        <v>105</v>
      </c>
      <c r="C114" s="26">
        <v>2</v>
      </c>
      <c r="D114" s="23">
        <v>2.85</v>
      </c>
      <c r="E114" s="24" t="s">
        <v>38</v>
      </c>
      <c r="F114" s="19"/>
      <c r="G114" s="19">
        <v>46.92</v>
      </c>
    </row>
    <row r="115" spans="1:7" s="12" customFormat="1" x14ac:dyDescent="0.2">
      <c r="A115" s="16"/>
      <c r="B115" s="25" t="s">
        <v>106</v>
      </c>
      <c r="C115" s="26">
        <v>2</v>
      </c>
      <c r="D115" s="23">
        <v>2.85</v>
      </c>
      <c r="E115" s="24" t="s">
        <v>38</v>
      </c>
      <c r="F115" s="19"/>
      <c r="G115" s="19">
        <v>93.87</v>
      </c>
    </row>
    <row r="116" spans="1:7" s="12" customFormat="1" x14ac:dyDescent="0.2">
      <c r="A116" s="16"/>
      <c r="B116" s="25" t="s">
        <v>107</v>
      </c>
      <c r="C116" s="26">
        <v>5</v>
      </c>
      <c r="D116" s="23">
        <v>285</v>
      </c>
      <c r="E116" s="24" t="s">
        <v>38</v>
      </c>
      <c r="F116" s="19"/>
      <c r="G116" s="19">
        <v>527.99</v>
      </c>
    </row>
    <row r="117" spans="1:7" s="12" customFormat="1" ht="24" x14ac:dyDescent="0.2">
      <c r="A117" s="16"/>
      <c r="B117" s="25" t="s">
        <v>108</v>
      </c>
      <c r="C117" s="26">
        <v>6</v>
      </c>
      <c r="D117" s="23">
        <v>142.5</v>
      </c>
      <c r="E117" s="24" t="s">
        <v>38</v>
      </c>
      <c r="F117" s="19"/>
      <c r="G117" s="19">
        <v>2346.5100000000002</v>
      </c>
    </row>
    <row r="118" spans="1:7" s="12" customFormat="1" hidden="1" x14ac:dyDescent="0.2">
      <c r="A118" s="16"/>
      <c r="B118" s="25" t="s">
        <v>109</v>
      </c>
      <c r="C118" s="26">
        <v>0</v>
      </c>
      <c r="D118" s="23">
        <v>0.98999999999999988</v>
      </c>
      <c r="E118" s="24" t="s">
        <v>103</v>
      </c>
      <c r="F118" s="19"/>
      <c r="G118" s="19"/>
    </row>
    <row r="119" spans="1:7" s="12" customFormat="1" hidden="1" x14ac:dyDescent="0.2">
      <c r="A119" s="16"/>
      <c r="B119" s="25" t="s">
        <v>110</v>
      </c>
      <c r="C119" s="26">
        <v>0</v>
      </c>
      <c r="D119" s="23">
        <v>0.98999999999999988</v>
      </c>
      <c r="E119" s="24" t="s">
        <v>103</v>
      </c>
      <c r="F119" s="19"/>
      <c r="G119" s="19"/>
    </row>
    <row r="120" spans="1:7" s="12" customFormat="1" x14ac:dyDescent="0.2">
      <c r="A120" s="16"/>
      <c r="B120" s="25" t="s">
        <v>111</v>
      </c>
      <c r="C120" s="26">
        <v>1</v>
      </c>
      <c r="D120" s="23">
        <v>79</v>
      </c>
      <c r="E120" s="24" t="s">
        <v>38</v>
      </c>
      <c r="F120" s="19"/>
      <c r="G120" s="19">
        <v>797.8</v>
      </c>
    </row>
    <row r="121" spans="1:7" s="12" customFormat="1" ht="24" hidden="1" x14ac:dyDescent="0.2">
      <c r="A121" s="16"/>
      <c r="B121" s="25" t="s">
        <v>112</v>
      </c>
      <c r="C121" s="26">
        <v>0</v>
      </c>
      <c r="D121" s="23">
        <v>0</v>
      </c>
      <c r="E121" s="24">
        <v>0</v>
      </c>
      <c r="F121" s="19"/>
      <c r="G121" s="19">
        <v>0</v>
      </c>
    </row>
    <row r="122" spans="1:7" s="12" customFormat="1" x14ac:dyDescent="0.2">
      <c r="A122" s="16"/>
      <c r="B122" s="25" t="s">
        <v>113</v>
      </c>
      <c r="C122" s="26">
        <v>109</v>
      </c>
      <c r="D122" s="23">
        <v>1</v>
      </c>
      <c r="E122" s="24" t="s">
        <v>43</v>
      </c>
      <c r="F122" s="19"/>
      <c r="G122" s="19">
        <v>1548.7199999999998</v>
      </c>
    </row>
    <row r="123" spans="1:7" s="12" customFormat="1" hidden="1" x14ac:dyDescent="0.2">
      <c r="A123" s="16"/>
      <c r="B123" s="25" t="s">
        <v>114</v>
      </c>
      <c r="C123" s="26">
        <v>0</v>
      </c>
      <c r="D123" s="23">
        <v>0</v>
      </c>
      <c r="E123" s="24">
        <v>0</v>
      </c>
      <c r="F123" s="19"/>
      <c r="G123" s="19">
        <v>0</v>
      </c>
    </row>
    <row r="124" spans="1:7" s="12" customFormat="1" x14ac:dyDescent="0.2">
      <c r="A124" s="16"/>
      <c r="B124" s="25" t="s">
        <v>115</v>
      </c>
      <c r="C124" s="26">
        <v>10</v>
      </c>
      <c r="D124" s="23">
        <v>13</v>
      </c>
      <c r="E124" s="24" t="s">
        <v>38</v>
      </c>
      <c r="F124" s="19"/>
      <c r="G124" s="19">
        <v>469.31</v>
      </c>
    </row>
    <row r="125" spans="1:7" s="12" customFormat="1" ht="13.5" hidden="1" customHeight="1" x14ac:dyDescent="0.2">
      <c r="A125" s="16"/>
      <c r="B125" s="25">
        <v>0</v>
      </c>
      <c r="C125" s="26">
        <v>0</v>
      </c>
      <c r="D125" s="23">
        <v>0</v>
      </c>
      <c r="E125" s="24">
        <v>0</v>
      </c>
      <c r="F125" s="19">
        <v>0</v>
      </c>
      <c r="G125" s="19"/>
    </row>
    <row r="126" spans="1:7" s="12" customFormat="1" hidden="1" x14ac:dyDescent="0.2">
      <c r="A126" s="16"/>
      <c r="B126" s="25"/>
      <c r="C126" s="26"/>
      <c r="D126" s="19"/>
      <c r="E126" s="24"/>
      <c r="F126" s="19"/>
      <c r="G126" s="19"/>
    </row>
    <row r="127" spans="1:7" s="12" customFormat="1" x14ac:dyDescent="0.2">
      <c r="A127" s="16"/>
      <c r="B127" s="28" t="s">
        <v>116</v>
      </c>
      <c r="C127" s="26"/>
      <c r="D127" s="19"/>
      <c r="E127" s="24"/>
      <c r="F127" s="19"/>
      <c r="G127" s="19"/>
    </row>
    <row r="128" spans="1:7" s="12" customFormat="1" hidden="1" x14ac:dyDescent="0.2">
      <c r="A128" s="16"/>
      <c r="B128" s="25"/>
      <c r="C128" s="26"/>
      <c r="D128" s="24"/>
      <c r="E128" s="24"/>
      <c r="F128" s="19"/>
      <c r="G128" s="19"/>
    </row>
    <row r="129" spans="1:7" s="12" customFormat="1" ht="24" x14ac:dyDescent="0.2">
      <c r="A129" s="16"/>
      <c r="B129" s="25" t="s">
        <v>138</v>
      </c>
      <c r="C129" s="23">
        <v>62</v>
      </c>
      <c r="D129" s="24">
        <v>285</v>
      </c>
      <c r="E129" s="24" t="s">
        <v>38</v>
      </c>
      <c r="F129" s="19"/>
      <c r="G129" s="19">
        <v>6772.68</v>
      </c>
    </row>
    <row r="130" spans="1:7" s="12" customFormat="1" ht="24" hidden="1" x14ac:dyDescent="0.2">
      <c r="A130" s="16"/>
      <c r="B130" s="25" t="s">
        <v>112</v>
      </c>
      <c r="C130" s="23">
        <v>0</v>
      </c>
      <c r="D130" s="24">
        <v>0</v>
      </c>
      <c r="E130" s="24" t="s">
        <v>38</v>
      </c>
      <c r="F130" s="19"/>
      <c r="G130" s="19">
        <v>0</v>
      </c>
    </row>
    <row r="131" spans="1:7" s="12" customFormat="1" x14ac:dyDescent="0.2">
      <c r="A131" s="16"/>
      <c r="B131" s="25" t="s">
        <v>113</v>
      </c>
      <c r="C131" s="23">
        <v>110</v>
      </c>
      <c r="D131" s="24">
        <v>1</v>
      </c>
      <c r="E131" s="24" t="s">
        <v>43</v>
      </c>
      <c r="F131" s="19"/>
      <c r="G131" s="19">
        <v>1476.49</v>
      </c>
    </row>
    <row r="132" spans="1:7" s="12" customFormat="1" hidden="1" x14ac:dyDescent="0.2">
      <c r="A132" s="16"/>
      <c r="B132" s="25" t="s">
        <v>139</v>
      </c>
      <c r="C132" s="23">
        <v>0</v>
      </c>
      <c r="D132" s="24">
        <v>0</v>
      </c>
      <c r="E132" s="24" t="s">
        <v>38</v>
      </c>
      <c r="F132" s="19"/>
      <c r="G132" s="19">
        <v>0</v>
      </c>
    </row>
    <row r="133" spans="1:7" s="12" customFormat="1" x14ac:dyDescent="0.2">
      <c r="A133" s="16"/>
      <c r="B133" s="25" t="s">
        <v>140</v>
      </c>
      <c r="C133" s="23">
        <v>29</v>
      </c>
      <c r="D133" s="24">
        <v>885</v>
      </c>
      <c r="E133" s="24" t="s">
        <v>38</v>
      </c>
      <c r="F133" s="19"/>
      <c r="G133" s="19">
        <v>9200.1200000000008</v>
      </c>
    </row>
    <row r="134" spans="1:7" s="12" customFormat="1" ht="24" x14ac:dyDescent="0.2">
      <c r="A134" s="16"/>
      <c r="B134" s="25" t="s">
        <v>141</v>
      </c>
      <c r="C134" s="23">
        <v>2</v>
      </c>
      <c r="D134" s="24">
        <v>885</v>
      </c>
      <c r="E134" s="24" t="s">
        <v>38</v>
      </c>
      <c r="F134" s="19"/>
      <c r="G134" s="19">
        <v>8447.44</v>
      </c>
    </row>
    <row r="135" spans="1:7" s="12" customFormat="1" x14ac:dyDescent="0.2">
      <c r="A135" s="16"/>
      <c r="B135" s="25" t="s">
        <v>142</v>
      </c>
      <c r="C135" s="23">
        <v>1</v>
      </c>
      <c r="D135" s="24">
        <v>885</v>
      </c>
      <c r="E135" s="24" t="s">
        <v>38</v>
      </c>
      <c r="F135" s="19"/>
      <c r="G135" s="19">
        <v>659.44</v>
      </c>
    </row>
    <row r="136" spans="1:7" s="12" customFormat="1" x14ac:dyDescent="0.2">
      <c r="A136" s="16"/>
      <c r="B136" s="25" t="s">
        <v>143</v>
      </c>
      <c r="C136" s="23">
        <v>1</v>
      </c>
      <c r="D136" s="24">
        <v>885</v>
      </c>
      <c r="E136" s="24" t="s">
        <v>38</v>
      </c>
      <c r="F136" s="19"/>
      <c r="G136" s="19">
        <v>375.46</v>
      </c>
    </row>
    <row r="137" spans="1:7" s="12" customFormat="1" hidden="1" x14ac:dyDescent="0.2">
      <c r="A137" s="16"/>
      <c r="B137" s="25" t="s">
        <v>114</v>
      </c>
      <c r="C137" s="23">
        <v>0</v>
      </c>
      <c r="D137" s="24">
        <v>0</v>
      </c>
      <c r="E137" s="24" t="s">
        <v>38</v>
      </c>
      <c r="F137" s="19"/>
      <c r="G137" s="19">
        <v>0</v>
      </c>
    </row>
    <row r="138" spans="1:7" s="12" customFormat="1" x14ac:dyDescent="0.2">
      <c r="A138" s="16"/>
      <c r="B138" s="25" t="s">
        <v>115</v>
      </c>
      <c r="C138" s="23">
        <v>12</v>
      </c>
      <c r="D138" s="24">
        <v>13</v>
      </c>
      <c r="E138" s="24" t="s">
        <v>38</v>
      </c>
      <c r="F138" s="19"/>
      <c r="G138" s="19">
        <v>112.64</v>
      </c>
    </row>
    <row r="139" spans="1:7" s="12" customFormat="1" hidden="1" x14ac:dyDescent="0.2">
      <c r="A139" s="16"/>
      <c r="B139" s="25" t="s">
        <v>144</v>
      </c>
      <c r="C139" s="23">
        <v>0</v>
      </c>
      <c r="D139" s="24">
        <v>0</v>
      </c>
      <c r="E139" s="24" t="s">
        <v>43</v>
      </c>
      <c r="F139" s="19"/>
      <c r="G139" s="19"/>
    </row>
    <row r="140" spans="1:7" s="12" customFormat="1" hidden="1" x14ac:dyDescent="0.2">
      <c r="A140" s="16"/>
      <c r="B140" s="25" t="s">
        <v>145</v>
      </c>
      <c r="C140" s="23">
        <v>1.4000000000000001</v>
      </c>
      <c r="D140" s="24">
        <v>1.3</v>
      </c>
      <c r="E140" s="24"/>
      <c r="F140" s="19"/>
      <c r="G140" s="19"/>
    </row>
    <row r="141" spans="1:7" s="12" customFormat="1" hidden="1" x14ac:dyDescent="0.2">
      <c r="A141" s="16"/>
      <c r="B141" s="25">
        <v>0</v>
      </c>
      <c r="C141" s="23">
        <v>0</v>
      </c>
      <c r="D141" s="24">
        <v>0</v>
      </c>
      <c r="E141" s="24"/>
      <c r="F141" s="19"/>
      <c r="G141" s="19">
        <v>0</v>
      </c>
    </row>
    <row r="142" spans="1:7" s="12" customFormat="1" x14ac:dyDescent="0.2">
      <c r="A142" s="16"/>
      <c r="B142" s="53" t="s">
        <v>117</v>
      </c>
      <c r="C142" s="49"/>
      <c r="D142" s="24"/>
      <c r="E142" s="24"/>
      <c r="F142" s="19"/>
      <c r="G142" s="19"/>
    </row>
    <row r="143" spans="1:7" s="12" customFormat="1" ht="24" x14ac:dyDescent="0.2">
      <c r="A143" s="16"/>
      <c r="B143" s="25" t="s">
        <v>118</v>
      </c>
      <c r="C143" s="26">
        <v>12</v>
      </c>
      <c r="D143" s="24">
        <v>511.76</v>
      </c>
      <c r="E143" s="49" t="s">
        <v>119</v>
      </c>
      <c r="F143" s="19"/>
      <c r="G143" s="19">
        <v>7247.38</v>
      </c>
    </row>
    <row r="144" spans="1:7" s="12" customFormat="1" x14ac:dyDescent="0.2">
      <c r="A144" s="16"/>
      <c r="B144" s="53" t="s">
        <v>120</v>
      </c>
      <c r="C144" s="54"/>
      <c r="D144" s="24"/>
      <c r="E144" s="24"/>
      <c r="F144" s="19"/>
      <c r="G144" s="19"/>
    </row>
    <row r="145" spans="1:7" s="12" customFormat="1" ht="24" x14ac:dyDescent="0.2">
      <c r="A145" s="16"/>
      <c r="B145" s="25" t="s">
        <v>121</v>
      </c>
      <c r="C145" s="26">
        <f>C143</f>
        <v>12</v>
      </c>
      <c r="D145" s="24">
        <f>D143</f>
        <v>511.76</v>
      </c>
      <c r="E145" s="49" t="s">
        <v>119</v>
      </c>
      <c r="F145" s="19"/>
      <c r="G145" s="19">
        <v>18769.34</v>
      </c>
    </row>
    <row r="146" spans="1:7" s="31" customFormat="1" ht="12" x14ac:dyDescent="0.2">
      <c r="A146" s="29"/>
      <c r="B146" s="55"/>
      <c r="C146" s="24"/>
      <c r="D146" s="24"/>
      <c r="E146" s="56" t="s">
        <v>122</v>
      </c>
      <c r="F146" s="3"/>
      <c r="G146" s="30">
        <f>SUM(G25:G145)</f>
        <v>185746.17451912392</v>
      </c>
    </row>
    <row r="147" spans="1:7" s="31" customFormat="1" ht="12" x14ac:dyDescent="0.2">
      <c r="A147" s="29"/>
      <c r="B147" s="57"/>
      <c r="C147" s="58"/>
      <c r="D147" s="58"/>
      <c r="E147" s="58"/>
      <c r="F147" s="59"/>
      <c r="G147" s="32"/>
    </row>
    <row r="148" spans="1:7" s="2" customFormat="1" x14ac:dyDescent="0.2">
      <c r="A148" s="33"/>
      <c r="B148" s="57"/>
      <c r="C148" s="58"/>
      <c r="D148" s="58"/>
      <c r="E148" s="58"/>
      <c r="F148" s="59"/>
      <c r="G148" s="63" t="s">
        <v>123</v>
      </c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9:E49"/>
    <mergeCell ref="B68:E68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С17</vt:lpstr>
      <vt:lpstr>С17!Область_печати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dcterms:created xsi:type="dcterms:W3CDTF">2020-03-27T04:25:50Z</dcterms:created>
  <dcterms:modified xsi:type="dcterms:W3CDTF">2020-03-30T07:02:21Z</dcterms:modified>
</cp:coreProperties>
</file>